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csnhfacultystaff-my.sharepoint.com/personal/kmiller_ccsnh_edu/Documents/Documents/Academic Affairs/Accreditation/NECHE/Interim Fifth Year Report 2023/"/>
    </mc:Choice>
  </mc:AlternateContent>
  <xr:revisionPtr revIDLastSave="0" documentId="8_{A10E0504-8F9B-41F4-BC86-EEC64D563753}" xr6:coauthVersionLast="47" xr6:coauthVersionMax="47" xr10:uidLastSave="{00000000-0000-0000-0000-000000000000}"/>
  <workbookProtection workbookAlgorithmName="SHA-512" workbookHashValue="vEKL2SHgzIVgXXlxOmOddR+QR4WA0Z6Yp6RyMiJlhV8WNBBxZESOWcUblTE3Lfalk8Knan+6Ara0ztsTrQ6Cfw==" workbookSaltValue="1OSZ2DUC8kQJ6dhNY1Y2rA==" workbookSpinCount="100000" lockStructure="1"/>
  <bookViews>
    <workbookView xWindow="-108" yWindow="-108" windowWidth="23256" windowHeight="12456" firstSheet="13" activeTab="13" xr2:uid="{BB471A8B-1BB4-4B73-9DA0-D44356CC178C}"/>
  </bookViews>
  <sheets>
    <sheet name="Instructions" sheetId="2" r:id="rId1"/>
    <sheet name="Gen Info" sheetId="6" r:id="rId2"/>
    <sheet name="Stds 1,2,3" sheetId="3" r:id="rId3"/>
    <sheet name="Std 3-Locations &amp; Modalities" sheetId="4" r:id="rId4"/>
    <sheet name="Std 4-Summary Degree Seeking" sheetId="5" r:id="rId5"/>
    <sheet name="Std 4- Summary Other Students" sheetId="7" r:id="rId6"/>
    <sheet name="Std4-Enroll, Cr Hours, Info Lit" sheetId="8" r:id="rId7"/>
    <sheet name="Std 5-Admissions" sheetId="9" r:id="rId8"/>
    <sheet name="Std 5-Enrollment" sheetId="10" r:id="rId9"/>
    <sheet name="Std 5-Fin Aid, Debt" sheetId="11" r:id="rId10"/>
    <sheet name="Std 6-Faculty Acad Stf by Cat" sheetId="12" r:id="rId11"/>
    <sheet name="Std 6-Appts., Departures" sheetId="13" r:id="rId12"/>
    <sheet name="Std 7-Human Resources" sheetId="14" r:id="rId13"/>
    <sheet name="Std 7-Revenues&amp;Expenses" sheetId="15" r:id="rId14"/>
    <sheet name="Std 7-Financial Position" sheetId="16" r:id="rId15"/>
    <sheet name="Std 7-Debt" sheetId="17" r:id="rId16"/>
    <sheet name="Std 7-Supplemental Fin Data" sheetId="18" r:id="rId17"/>
    <sheet name="Std 7a-Liquidity" sheetId="19" r:id="rId18"/>
    <sheet name="Std 8-Ret&amp;Grad UG" sheetId="20" r:id="rId19"/>
    <sheet name="Std 8- Prog Rates&amp;Oth Meas" sheetId="21" r:id="rId20"/>
    <sheet name="Std 8-Rates" sheetId="22" r:id="rId21"/>
    <sheet name="Std 8-Ret&amp;Grad- GR DE OCP" sheetId="23" r:id="rId22"/>
    <sheet name="Std 9.1-Integrity" sheetId="24" r:id="rId23"/>
    <sheet name="Std 9.2-Transparency" sheetId="25" r:id="rId24"/>
    <sheet name="Std 9.3-Public Disclosure" sheetId="26" r:id="rId25"/>
  </sheets>
  <externalReferences>
    <externalReference r:id="rId26"/>
    <externalReference r:id="rId27"/>
    <externalReference r:id="rId28"/>
    <externalReference r:id="rId29"/>
    <externalReference r:id="rId30"/>
  </externalReferences>
  <definedNames>
    <definedName name="_xlnm.Print_Area" localSheetId="14">'Std 7-Financial Position'!#REF!</definedName>
    <definedName name="_xlnm.Print_Area" localSheetId="13">'Std 7-Revenues&amp;Expenses'!#REF!</definedName>
    <definedName name="_xlnm.Print_Area" localSheetId="19">'Std 8- Prog Rates&amp;Oth Meas'!$A$1:$E$42</definedName>
    <definedName name="_xlnm.Print_Area" localSheetId="20">'Std 8-Rates'!$A$1:$O$61</definedName>
    <definedName name="Tuition..Fees" localSheetId="3">'[1]Std 9-Financial Position'!$B$4</definedName>
    <definedName name="Tuition..Fees" localSheetId="5">'[2]Std 9-Financial Position'!$B$4</definedName>
    <definedName name="Tuition..Fees" localSheetId="4">'[2]Std 9-Financial Position'!$B$4</definedName>
    <definedName name="Tuition..Fees" localSheetId="19">'[2]Std 9-Financial Position'!$B$4</definedName>
    <definedName name="Tuition..Fees" localSheetId="20">'[2]Std 9-Financial Position'!$B$4</definedName>
    <definedName name="Tuition..Fees" localSheetId="21">'[2]Std 9-Financial Position'!$B$4</definedName>
    <definedName name="Tuition..Fees" localSheetId="18">'[2]Std 9-Financial Position'!$B$4</definedName>
    <definedName name="Tuition..Fees" localSheetId="22">'[2]Std 9-Financial Position'!$B$4</definedName>
    <definedName name="Tuition..Fees" localSheetId="23">'[2]Std 9-Financial Position'!$B$4</definedName>
    <definedName name="Tuition..Fees" localSheetId="24">'[2]Std 9-Financial Position'!$B$4</definedName>
    <definedName name="Tuition..Fees" localSheetId="6">'[2]Std 9-Financial Position'!$B$4</definedName>
    <definedName name="Tuition..Fees">'[1]Std 9-Financial Position'!$B$4</definedName>
    <definedName name="Tuition.Fees" localSheetId="13">'Std 7-Revenues&amp;Expenses'!#REF!</definedName>
    <definedName name="Tuition.Fees" localSheetId="19">'[3]Std 7-Financial Position'!$A$5</definedName>
    <definedName name="Tuition.Fees" localSheetId="20">'[3]Std 7-Financial Position'!$A$5</definedName>
    <definedName name="Tuition.Fees" localSheetId="21">'[3]Std 7-Financial Position'!$A$5</definedName>
    <definedName name="Tuition.Fees" localSheetId="18">'[3]Std 7-Financial Position'!$A$5</definedName>
    <definedName name="Tuition.Fees" localSheetId="22">'[4]Std 7-Financial Position'!$A$5</definedName>
    <definedName name="Tuition.Fees" localSheetId="23">'[4]Std 7-Financial Position'!$A$5</definedName>
    <definedName name="Tuition.Fees" localSheetId="24">'[4]Std 7-Financial Position'!$A$5</definedName>
    <definedName name="Tuition.Fees">'Std 7-Financial Position'!#REF!</definedName>
    <definedName name="Z_35444F83_8F4D_4612_AC65_1734E532F7FF_.wvu.PrintArea" localSheetId="14" hidden="1">'Std 7-Financial Position'!#REF!</definedName>
    <definedName name="Z_35444F83_8F4D_4612_AC65_1734E532F7FF_.wvu.PrintArea" localSheetId="13" hidden="1">'Std 7-Revenues&amp;Expenses'!#REF!</definedName>
    <definedName name="Z_81FD9528_FC6E_4999_918C_325FEAAF3442_.wvu.PrintArea" localSheetId="14" hidden="1">'Std 7-Financial Position'!#REF!</definedName>
    <definedName name="Z_81FD9528_FC6E_4999_918C_325FEAAF3442_.wvu.PrintArea" localSheetId="13" hidden="1">'Std 7-Revenues&amp;Expenses'!#REF!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0" l="1"/>
  <c r="G30" i="10"/>
  <c r="G29" i="10"/>
  <c r="G28" i="10"/>
  <c r="G26" i="10"/>
  <c r="G25" i="10"/>
  <c r="G24" i="10"/>
  <c r="G23" i="10"/>
  <c r="G22" i="10"/>
  <c r="G21" i="10"/>
  <c r="G20" i="10"/>
  <c r="G19" i="10"/>
  <c r="G18" i="10"/>
  <c r="G17" i="10"/>
  <c r="G16" i="10"/>
  <c r="G15" i="10"/>
  <c r="G14" i="10"/>
  <c r="G13" i="10"/>
  <c r="G12" i="10"/>
  <c r="G11" i="10"/>
  <c r="G19" i="18" l="1"/>
  <c r="F19" i="18"/>
  <c r="E19" i="18"/>
  <c r="D19" i="18"/>
  <c r="C19" i="18"/>
  <c r="G15" i="19"/>
  <c r="F15" i="19"/>
  <c r="E15" i="19"/>
  <c r="D15" i="19"/>
  <c r="C15" i="19"/>
  <c r="F10" i="19"/>
  <c r="G6" i="19" s="1"/>
  <c r="G9" i="19"/>
  <c r="F9" i="19"/>
  <c r="E9" i="19"/>
  <c r="E10" i="19" s="1"/>
  <c r="E16" i="19" s="1"/>
  <c r="D9" i="19"/>
  <c r="D10" i="19" s="1"/>
  <c r="D16" i="19" s="1"/>
  <c r="C9" i="19"/>
  <c r="C10" i="19" s="1"/>
  <c r="C16" i="19" s="1"/>
  <c r="G17" i="18"/>
  <c r="F17" i="18"/>
  <c r="E17" i="18"/>
  <c r="D17" i="18"/>
  <c r="C17" i="18"/>
  <c r="E15" i="18"/>
  <c r="D15" i="18"/>
  <c r="C15" i="18"/>
  <c r="F14" i="18"/>
  <c r="G14" i="18" s="1"/>
  <c r="F13" i="18"/>
  <c r="G13" i="18" s="1"/>
  <c r="E8" i="18"/>
  <c r="D8" i="18"/>
  <c r="C8" i="18"/>
  <c r="G7" i="18"/>
  <c r="F7" i="18"/>
  <c r="F8" i="18" s="1"/>
  <c r="G6" i="18" s="1"/>
  <c r="G8" i="18" s="1"/>
  <c r="F16" i="17"/>
  <c r="E16" i="17"/>
  <c r="G15" i="17"/>
  <c r="F15" i="17"/>
  <c r="H14" i="17"/>
  <c r="G14" i="17"/>
  <c r="F14" i="17"/>
  <c r="E14" i="17"/>
  <c r="D14" i="17"/>
  <c r="H8" i="17"/>
  <c r="H16" i="17" s="1"/>
  <c r="G8" i="17"/>
  <c r="G16" i="17" s="1"/>
  <c r="F8" i="17"/>
  <c r="E8" i="17"/>
  <c r="E15" i="17" s="1"/>
  <c r="D8" i="17"/>
  <c r="D16" i="17" s="1"/>
  <c r="E41" i="16"/>
  <c r="F40" i="16"/>
  <c r="E40" i="16"/>
  <c r="D40" i="16"/>
  <c r="G40" i="16" s="1"/>
  <c r="C40" i="16"/>
  <c r="G39" i="16"/>
  <c r="F39" i="16"/>
  <c r="G38" i="16"/>
  <c r="F38" i="16"/>
  <c r="G36" i="16"/>
  <c r="E36" i="16"/>
  <c r="D36" i="16"/>
  <c r="C36" i="16"/>
  <c r="F36" i="16" s="1"/>
  <c r="G35" i="16"/>
  <c r="F35" i="16"/>
  <c r="G34" i="16"/>
  <c r="F34" i="16"/>
  <c r="G32" i="16"/>
  <c r="E32" i="16"/>
  <c r="D32" i="16"/>
  <c r="D41" i="16" s="1"/>
  <c r="G41" i="16" s="1"/>
  <c r="C32" i="16"/>
  <c r="C41" i="16" s="1"/>
  <c r="G31" i="16"/>
  <c r="F31" i="16"/>
  <c r="G30" i="16"/>
  <c r="F30" i="16"/>
  <c r="F27" i="16"/>
  <c r="E27" i="16"/>
  <c r="E42" i="16" s="1"/>
  <c r="D27" i="16"/>
  <c r="G27" i="16" s="1"/>
  <c r="C27" i="16"/>
  <c r="C42" i="16" s="1"/>
  <c r="G26" i="16"/>
  <c r="F26" i="16"/>
  <c r="G25" i="16"/>
  <c r="F25" i="16"/>
  <c r="G24" i="16"/>
  <c r="F24" i="16"/>
  <c r="G23" i="16"/>
  <c r="F23" i="16"/>
  <c r="G22" i="16"/>
  <c r="F22" i="16"/>
  <c r="G21" i="16"/>
  <c r="F21" i="16"/>
  <c r="G20" i="16"/>
  <c r="F20" i="16"/>
  <c r="G19" i="16"/>
  <c r="F19" i="16"/>
  <c r="G18" i="16"/>
  <c r="F18" i="16"/>
  <c r="E16" i="16"/>
  <c r="D16" i="16"/>
  <c r="G16" i="16" s="1"/>
  <c r="C16" i="16"/>
  <c r="F16" i="16" s="1"/>
  <c r="G15" i="16"/>
  <c r="F15" i="16"/>
  <c r="G14" i="16"/>
  <c r="F14" i="16"/>
  <c r="G13" i="16"/>
  <c r="F13" i="16"/>
  <c r="G12" i="16"/>
  <c r="F12" i="16"/>
  <c r="G11" i="16"/>
  <c r="F11" i="16"/>
  <c r="G10" i="16"/>
  <c r="F10" i="16"/>
  <c r="G9" i="16"/>
  <c r="F9" i="16"/>
  <c r="G8" i="16"/>
  <c r="F8" i="16"/>
  <c r="G7" i="16"/>
  <c r="F7" i="16"/>
  <c r="G6" i="16"/>
  <c r="F6" i="16"/>
  <c r="G5" i="16"/>
  <c r="F5" i="16"/>
  <c r="G41" i="15"/>
  <c r="F41" i="15"/>
  <c r="E41" i="15"/>
  <c r="D41" i="15"/>
  <c r="C41" i="15"/>
  <c r="F31" i="15"/>
  <c r="E31" i="15"/>
  <c r="D31" i="15"/>
  <c r="C31" i="15"/>
  <c r="G30" i="15"/>
  <c r="F30" i="15"/>
  <c r="G29" i="15"/>
  <c r="F29" i="15"/>
  <c r="G27" i="15"/>
  <c r="F27" i="15"/>
  <c r="G26" i="15"/>
  <c r="F26" i="15"/>
  <c r="G25" i="15"/>
  <c r="F25" i="15"/>
  <c r="G23" i="15"/>
  <c r="F23" i="15"/>
  <c r="G22" i="15"/>
  <c r="F22" i="15"/>
  <c r="G21" i="15"/>
  <c r="F21" i="15"/>
  <c r="G20" i="15"/>
  <c r="F20" i="15"/>
  <c r="G19" i="15"/>
  <c r="F19" i="15"/>
  <c r="G18" i="15"/>
  <c r="G31" i="15" s="1"/>
  <c r="F18" i="15"/>
  <c r="G8" i="15"/>
  <c r="G16" i="15" s="1"/>
  <c r="F8" i="15"/>
  <c r="F16" i="15" s="1"/>
  <c r="F32" i="15" s="1"/>
  <c r="E8" i="15"/>
  <c r="E16" i="15" s="1"/>
  <c r="E32" i="15" s="1"/>
  <c r="E42" i="15" s="1"/>
  <c r="E45" i="15" s="1"/>
  <c r="D8" i="15"/>
  <c r="D16" i="15" s="1"/>
  <c r="D32" i="15" s="1"/>
  <c r="C8" i="15"/>
  <c r="C16" i="15" s="1"/>
  <c r="C32" i="15" s="1"/>
  <c r="C42" i="15" s="1"/>
  <c r="C45" i="15" s="1"/>
  <c r="M29" i="14"/>
  <c r="L29" i="14"/>
  <c r="K29" i="14"/>
  <c r="J29" i="14"/>
  <c r="I29" i="14"/>
  <c r="G29" i="14"/>
  <c r="F29" i="14"/>
  <c r="D29" i="14"/>
  <c r="C29" i="14"/>
  <c r="N27" i="14"/>
  <c r="K27" i="14"/>
  <c r="H27" i="14"/>
  <c r="E27" i="14"/>
  <c r="N26" i="14"/>
  <c r="K26" i="14"/>
  <c r="H26" i="14"/>
  <c r="E26" i="14"/>
  <c r="N25" i="14"/>
  <c r="K25" i="14"/>
  <c r="H25" i="14"/>
  <c r="E25" i="14"/>
  <c r="N24" i="14"/>
  <c r="K24" i="14"/>
  <c r="H24" i="14"/>
  <c r="E24" i="14"/>
  <c r="N23" i="14"/>
  <c r="K23" i="14"/>
  <c r="H23" i="14"/>
  <c r="E23" i="14"/>
  <c r="N22" i="14"/>
  <c r="K22" i="14"/>
  <c r="H22" i="14"/>
  <c r="E22" i="14"/>
  <c r="N21" i="14"/>
  <c r="K21" i="14"/>
  <c r="H21" i="14"/>
  <c r="E21" i="14"/>
  <c r="N20" i="14"/>
  <c r="K20" i="14"/>
  <c r="H20" i="14"/>
  <c r="E20" i="14"/>
  <c r="N19" i="14"/>
  <c r="K19" i="14"/>
  <c r="H19" i="14"/>
  <c r="E19" i="14"/>
  <c r="N18" i="14"/>
  <c r="K18" i="14"/>
  <c r="H18" i="14"/>
  <c r="E18" i="14"/>
  <c r="N17" i="14"/>
  <c r="K17" i="14"/>
  <c r="H17" i="14"/>
  <c r="E17" i="14"/>
  <c r="N16" i="14"/>
  <c r="K16" i="14"/>
  <c r="H16" i="14"/>
  <c r="E16" i="14"/>
  <c r="N15" i="14"/>
  <c r="K15" i="14"/>
  <c r="H15" i="14"/>
  <c r="E15" i="14"/>
  <c r="N14" i="14"/>
  <c r="K14" i="14"/>
  <c r="H14" i="14"/>
  <c r="E14" i="14"/>
  <c r="N13" i="14"/>
  <c r="K13" i="14"/>
  <c r="H13" i="14"/>
  <c r="E13" i="14"/>
  <c r="N12" i="14"/>
  <c r="K12" i="14"/>
  <c r="H12" i="14"/>
  <c r="E12" i="14"/>
  <c r="N11" i="14"/>
  <c r="N29" i="14" s="1"/>
  <c r="K11" i="14"/>
  <c r="H11" i="14"/>
  <c r="H29" i="14" s="1"/>
  <c r="E11" i="14"/>
  <c r="E29" i="14" s="1"/>
  <c r="F92" i="8"/>
  <c r="C6" i="23"/>
  <c r="D6" i="23"/>
  <c r="E6" i="23"/>
  <c r="F6" i="23"/>
  <c r="C12" i="23"/>
  <c r="D12" i="23"/>
  <c r="E12" i="23"/>
  <c r="F12" i="23"/>
  <c r="C18" i="23"/>
  <c r="D18" i="23"/>
  <c r="F18" i="23"/>
  <c r="C24" i="23"/>
  <c r="D24" i="23"/>
  <c r="E24" i="23"/>
  <c r="F24" i="23"/>
  <c r="C31" i="23"/>
  <c r="D31" i="23"/>
  <c r="E31" i="23"/>
  <c r="F31" i="23"/>
  <c r="C13" i="9"/>
  <c r="D13" i="9"/>
  <c r="E13" i="9"/>
  <c r="F13" i="9"/>
  <c r="G13" i="9"/>
  <c r="C14" i="9"/>
  <c r="D14" i="9"/>
  <c r="E14" i="9"/>
  <c r="F14" i="9"/>
  <c r="G14" i="9"/>
  <c r="D16" i="9"/>
  <c r="E16" i="9"/>
  <c r="F16" i="9"/>
  <c r="G16" i="9"/>
  <c r="D17" i="9"/>
  <c r="E17" i="9"/>
  <c r="F17" i="9"/>
  <c r="G17" i="9"/>
  <c r="D18" i="9"/>
  <c r="E18" i="9"/>
  <c r="F18" i="9"/>
  <c r="G18" i="9"/>
  <c r="C26" i="9"/>
  <c r="D26" i="9"/>
  <c r="E26" i="9"/>
  <c r="F26" i="9"/>
  <c r="G26" i="9"/>
  <c r="C27" i="9"/>
  <c r="D27" i="9"/>
  <c r="E27" i="9"/>
  <c r="F27" i="9"/>
  <c r="G27" i="9"/>
  <c r="C32" i="9"/>
  <c r="D32" i="9"/>
  <c r="E32" i="9"/>
  <c r="F32" i="9"/>
  <c r="G32" i="9"/>
  <c r="C33" i="9"/>
  <c r="D33" i="9"/>
  <c r="E33" i="9"/>
  <c r="F33" i="9"/>
  <c r="G33" i="9"/>
  <c r="C38" i="9"/>
  <c r="D38" i="9"/>
  <c r="E38" i="9"/>
  <c r="F38" i="9"/>
  <c r="G38" i="9"/>
  <c r="C39" i="9"/>
  <c r="D39" i="9"/>
  <c r="E39" i="9"/>
  <c r="F39" i="9"/>
  <c r="G39" i="9"/>
  <c r="C44" i="9"/>
  <c r="D44" i="9"/>
  <c r="E44" i="9"/>
  <c r="F44" i="9"/>
  <c r="G44" i="9"/>
  <c r="C45" i="9"/>
  <c r="D45" i="9"/>
  <c r="E45" i="9"/>
  <c r="F45" i="9"/>
  <c r="G45" i="9"/>
  <c r="B71" i="8"/>
  <c r="C71" i="8"/>
  <c r="D71" i="8"/>
  <c r="E71" i="8"/>
  <c r="F71" i="8"/>
  <c r="B92" i="8"/>
  <c r="C92" i="8"/>
  <c r="D92" i="8"/>
  <c r="E92" i="8"/>
  <c r="E7" i="7"/>
  <c r="G7" i="7" s="1"/>
  <c r="E8" i="7"/>
  <c r="G8" i="7" s="1"/>
  <c r="E9" i="7"/>
  <c r="G9" i="7"/>
  <c r="E10" i="7"/>
  <c r="G10" i="7"/>
  <c r="E11" i="7"/>
  <c r="G11" i="7"/>
  <c r="E12" i="7"/>
  <c r="G12" i="7"/>
  <c r="E13" i="7"/>
  <c r="G13" i="7"/>
  <c r="E14" i="7"/>
  <c r="G14" i="7"/>
  <c r="E15" i="7"/>
  <c r="G15" i="7"/>
  <c r="E16" i="7"/>
  <c r="G16" i="7"/>
  <c r="E17" i="7"/>
  <c r="G17" i="7"/>
  <c r="E18" i="7"/>
  <c r="G18" i="7" s="1"/>
  <c r="E19" i="7"/>
  <c r="G19" i="7"/>
  <c r="E20" i="7"/>
  <c r="G20" i="7"/>
  <c r="E21" i="7"/>
  <c r="G21" i="7"/>
  <c r="E22" i="7"/>
  <c r="G22" i="7"/>
  <c r="B23" i="7"/>
  <c r="C23" i="7"/>
  <c r="D23" i="7"/>
  <c r="E23" i="7"/>
  <c r="G23" i="7" s="1"/>
  <c r="E24" i="7"/>
  <c r="G24" i="7"/>
  <c r="C10" i="6"/>
  <c r="C11" i="6"/>
  <c r="C14" i="6"/>
  <c r="C15" i="6"/>
  <c r="C20" i="6"/>
  <c r="C21" i="6"/>
  <c r="I7" i="5"/>
  <c r="I8" i="5"/>
  <c r="I9" i="5"/>
  <c r="I10" i="5"/>
  <c r="I11" i="5"/>
  <c r="I12" i="5"/>
  <c r="I13" i="5"/>
  <c r="I14" i="5"/>
  <c r="I15" i="5"/>
  <c r="I16" i="5"/>
  <c r="I17" i="5"/>
  <c r="I18" i="5"/>
  <c r="I19" i="5"/>
  <c r="I20" i="5"/>
  <c r="I21" i="5"/>
  <c r="I22" i="5"/>
  <c r="B23" i="5"/>
  <c r="I23" i="5" s="1"/>
  <c r="C23" i="5"/>
  <c r="D23" i="5"/>
  <c r="E23" i="5"/>
  <c r="F23" i="5"/>
  <c r="G23" i="5"/>
  <c r="H23" i="5"/>
  <c r="I24" i="5"/>
  <c r="I26" i="5"/>
  <c r="F42" i="15" l="1"/>
  <c r="F45" i="15" s="1"/>
  <c r="G10" i="19"/>
  <c r="G16" i="19" s="1"/>
  <c r="F16" i="19"/>
  <c r="G15" i="18"/>
  <c r="F15" i="18"/>
  <c r="D15" i="17"/>
  <c r="H15" i="17"/>
  <c r="F41" i="16"/>
  <c r="D42" i="16"/>
  <c r="G42" i="16" s="1"/>
  <c r="F32" i="16"/>
  <c r="G32" i="15"/>
  <c r="G42" i="15" s="1"/>
  <c r="G45" i="15" s="1"/>
  <c r="D42" i="15"/>
  <c r="D45" i="15" s="1"/>
  <c r="F4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71FD1CB1-5B2B-41E0-87E4-19CE53A6981C}">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101E48F5-3AD8-4FC3-95E0-1064732E3B28}">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CB6D0D58-7CC9-43C8-9A3E-CF7B3B8DC8F3}">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21A49EAD-873D-4B63-89DF-AE603A816E94}">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BCE02417-D948-48ED-9A89-A57C59458BB6}">
      <text>
        <r>
          <rPr>
            <sz val="8"/>
            <color indexed="81"/>
            <rFont val="Tahoma"/>
            <family val="2"/>
          </rPr>
          <t>Record here pledges from donors and benefactors, net of allowance for doubtful accounts.</t>
        </r>
      </text>
    </comment>
    <comment ref="A10" authorId="0" shapeId="0" xr:uid="{5D3673D6-EEB8-43CA-AE34-03B173EF16D3}">
      <text>
        <r>
          <rPr>
            <sz val="8"/>
            <color indexed="81"/>
            <rFont val="Tahoma"/>
            <family val="2"/>
          </rPr>
          <t>Include supplies and materials held for internal use, goods held for resale in revenue producing activities, prepaid amounts, and deferred revenue that relates to future periods.</t>
        </r>
      </text>
    </comment>
    <comment ref="A11" authorId="0" shapeId="0" xr:uid="{8D8E9497-8D30-44C4-AAFC-1FC360F0DBEA}">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436EA9D0-F35E-47BB-BEEB-2A0F448A8F2F}">
      <text>
        <r>
          <rPr>
            <sz val="8"/>
            <color indexed="81"/>
            <rFont val="Tahoma"/>
            <family val="2"/>
          </rPr>
          <t xml:space="preserve">Include the amount of all institutional and government-funded long-term students loans, net of allowance for doubtful accounts.
</t>
        </r>
      </text>
    </comment>
    <comment ref="A13" authorId="0" shapeId="0" xr:uid="{25C8A54B-5BBF-4EEE-A308-0CAF5DA170A5}">
      <text>
        <r>
          <rPr>
            <sz val="8"/>
            <color indexed="81"/>
            <rFont val="Tahoma"/>
            <family val="2"/>
          </rPr>
          <t xml:space="preserve">Include cash and temporary investment held under bond indentures to acquire or construct permanent assets for the institution.
</t>
        </r>
      </text>
    </comment>
    <comment ref="A14" authorId="0" shapeId="0" xr:uid="{E6D2A06B-2779-45B4-8F4F-9AE530F7FD72}">
      <text>
        <r>
          <rPr>
            <sz val="8"/>
            <color indexed="81"/>
            <rFont val="Tahoma"/>
            <family val="2"/>
          </rPr>
          <t xml:space="preserve">Include the combined balances for land, buildings and equipment, net of accumulated depreciation.
</t>
        </r>
      </text>
    </comment>
    <comment ref="A15" authorId="0" shapeId="0" xr:uid="{B80042D4-C9C3-4E9A-86F7-0F1792879AAC}">
      <text>
        <r>
          <rPr>
            <sz val="8"/>
            <color indexed="81"/>
            <rFont val="Tahoma"/>
            <family val="2"/>
          </rPr>
          <t xml:space="preserve">Include assets not recorded in any of the categories above.
</t>
        </r>
      </text>
    </comment>
    <comment ref="A18" authorId="0" shapeId="0" xr:uid="{53997FD2-7152-486B-998B-9CD7E31FDC2C}">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3C10508B-A07C-4D70-B9C0-995DCDCCE903}">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B8666636-78C2-4689-865B-128E910A1DD4}">
      <text>
        <r>
          <rPr>
            <sz val="8"/>
            <color indexed="81"/>
            <rFont val="Tahoma"/>
            <family val="2"/>
          </rPr>
          <t xml:space="preserve">This item is for public institutions only and represents state tuition billed to students but not yet collected.
</t>
        </r>
      </text>
    </comment>
    <comment ref="A21" authorId="0" shapeId="0" xr:uid="{094978D2-80A6-4596-861F-5D04D5591139}">
      <text>
        <r>
          <rPr>
            <sz val="8"/>
            <color indexed="81"/>
            <rFont val="Tahoma"/>
            <family val="2"/>
          </rPr>
          <t xml:space="preserve">This item is primarily for public institutions and represents any amount owed to the affiliate foundation. </t>
        </r>
      </text>
    </comment>
    <comment ref="A22" authorId="0" shapeId="0" xr:uid="{A42A8A0C-03AC-468C-9398-359A170702FD}">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CBF48FE2-D309-4172-ACF6-DCD1F4F28BED}">
      <text>
        <r>
          <rPr>
            <sz val="8"/>
            <color indexed="81"/>
            <rFont val="Tahoma"/>
            <family val="2"/>
          </rPr>
          <t>Include agency funds, deferred compensation and other funds held on behalf of others.</t>
        </r>
      </text>
    </comment>
    <comment ref="A24" authorId="0" shapeId="0" xr:uid="{AF8275AA-88EA-4BAF-BD20-E31F826F6486}">
      <text>
        <r>
          <rPr>
            <sz val="8"/>
            <color indexed="81"/>
            <rFont val="Tahoma"/>
            <family val="2"/>
          </rPr>
          <t xml:space="preserve">Include amount for all long-term debt obligations including mortgages, bonds payable and long-term notes payable.  Include all capital leases.
</t>
        </r>
      </text>
    </comment>
    <comment ref="A25" authorId="0" shapeId="0" xr:uid="{F93B40F7-9199-4C2B-BFF7-3695295BE60A}">
      <text>
        <r>
          <rPr>
            <sz val="8"/>
            <color indexed="81"/>
            <rFont val="Tahoma"/>
            <family val="2"/>
          </rPr>
          <t xml:space="preserve">Include funds advanced to the institution by the federal government for student loans.
</t>
        </r>
      </text>
    </comment>
    <comment ref="A26" authorId="0" shapeId="0" xr:uid="{75DA996A-070F-43F9-87D9-9BDD8060B9F4}">
      <text>
        <r>
          <rPr>
            <sz val="8"/>
            <color indexed="81"/>
            <rFont val="Tahoma"/>
            <family val="2"/>
          </rPr>
          <t xml:space="preserve">Record here any liabilities not included in the categories above.
</t>
        </r>
      </text>
    </comment>
    <comment ref="A31" authorId="0" shapeId="0" xr:uid="{932E219F-B614-4CB1-8A59-706A795738B7}">
      <text>
        <r>
          <rPr>
            <sz val="8"/>
            <color indexed="81"/>
            <rFont val="Tahoma"/>
            <family val="2"/>
          </rPr>
          <t xml:space="preserve">This item is for public institutions only and shows the distinction between the college and foundation net assets.
</t>
        </r>
      </text>
    </comment>
    <comment ref="A35" authorId="0" shapeId="0" xr:uid="{8FB84D2E-91AB-417F-8235-AB399CA9EE0A}">
      <text>
        <r>
          <rPr>
            <sz val="8"/>
            <color indexed="81"/>
            <rFont val="Tahoma"/>
            <family val="2"/>
          </rPr>
          <t xml:space="preserve">This item is for public institutions only and shows the distinction between the college and foundation net assets.
</t>
        </r>
      </text>
    </comment>
    <comment ref="A39" authorId="0" shapeId="0" xr:uid="{E320840F-D780-4DF5-BB22-4EE4B28E6E8F}">
      <text>
        <r>
          <rPr>
            <sz val="8"/>
            <color indexed="81"/>
            <rFont val="Tahoma"/>
            <family val="2"/>
          </rPr>
          <t>This item is for public institutions only and shows the distinction between the college and foundation net assets.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B4B841B0-AD74-4A3C-828B-19673C79CDFB}">
      <text>
        <r>
          <rPr>
            <sz val="8"/>
            <color indexed="81"/>
            <rFont val="Tahoma"/>
            <family val="2"/>
          </rPr>
          <t xml:space="preserve">Enter as a negative number.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B7791C7C-8E3D-4391-B210-A81A1F19E045}">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043685EF-490A-49D0-BA08-85779A53E37D}">
      <text>
        <r>
          <rPr>
            <sz val="8"/>
            <color indexed="81"/>
            <rFont val="Tahoma"/>
            <family val="2"/>
          </rPr>
          <t>This score is calculated annually by the U.S. Department of Education for institutions participating in Title IV financial aid programs.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7" authorId="0" shapeId="0" xr:uid="{54EF7B7A-C3F3-475C-820A-EC1F93579468}">
      <text>
        <r>
          <rPr>
            <sz val="8"/>
            <color indexed="81"/>
            <rFont val="Tahoma"/>
            <family val="2"/>
          </rPr>
          <t>Report IPEDS graduation rate - 150% of time</t>
        </r>
      </text>
    </comment>
    <comment ref="A9" authorId="0" shapeId="0" xr:uid="{DC6B3C8A-6847-49C8-9B7B-2C4506D28D39}">
      <text>
        <r>
          <rPr>
            <sz val="8"/>
            <color indexed="81"/>
            <rFont val="Tahoma"/>
            <family val="2"/>
          </rPr>
          <t>Enter as many years of Outcomes Measures Data as are available.  Reporting began in Spring 2016.</t>
        </r>
      </text>
    </comment>
    <comment ref="A30" authorId="0" shapeId="0" xr:uid="{E3EEEDCE-5942-46A4-BA2C-5176596E6AAB}">
      <text>
        <r>
          <rPr>
            <sz val="8"/>
            <color indexed="81"/>
            <rFont val="Tahoma"/>
            <family val="2"/>
          </rPr>
          <t>Add other retention/persistence rates tracked by the institution; e.g., rates by gender, ethnic background, first-generation status; course completion rates; "on track" measures, etc.  Add additional lines as needed.</t>
        </r>
      </text>
    </comment>
    <comment ref="A64" authorId="0" shapeId="0" xr:uid="{78E7186B-A595-4C99-BABE-704B608EDA3E}">
      <text>
        <r>
          <rPr>
            <sz val="8"/>
            <color indexed="81"/>
            <rFont val="Tahoma"/>
            <family val="2"/>
          </rPr>
          <t>Add other graduation rates tracked by the institution; e.g., rates by gender, ethnic background, first-generation status, etc.  Add additional lines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 authorId="0" shapeId="0" xr:uid="{A2821AC2-6317-4E3B-8756-ED28A353392A}">
      <text>
        <r>
          <rPr>
            <sz val="8"/>
            <color indexed="81"/>
            <rFont val="Tahoma"/>
            <family val="2"/>
          </rPr>
          <t>Category of Student/Outcome Measure data can be found in the National Student Clearinghouse Query Report.</t>
        </r>
        <r>
          <rPr>
            <b/>
            <sz val="8"/>
            <color indexed="81"/>
            <rFont val="Tahoma"/>
            <family val="2"/>
          </rPr>
          <t xml:space="preserve">
</t>
        </r>
      </text>
    </comment>
    <comment ref="A4" authorId="0" shapeId="0" xr:uid="{17C0EE97-8EFE-424B-80EE-86C803D3802A}">
      <text>
        <r>
          <rPr>
            <sz val="8"/>
            <color indexed="81"/>
            <rFont val="Tahoma"/>
            <family val="2"/>
          </rPr>
          <t>Enter the percentage of students in the cohort with achievement level of the categories listed below.  The totals for each category of Full-Time, First -Time Students will equal to 100%.</t>
        </r>
        <r>
          <rPr>
            <b/>
            <sz val="8"/>
            <color indexed="81"/>
            <rFont val="Tahoma"/>
            <family val="2"/>
          </rPr>
          <t xml:space="preserve">
</t>
        </r>
      </text>
    </comment>
    <comment ref="A10" authorId="0" shapeId="0" xr:uid="{F2E4C232-1FA9-426D-AAB1-95FAE6BA2D81}">
      <text>
        <r>
          <rPr>
            <sz val="8"/>
            <color indexed="81"/>
            <rFont val="Tahoma"/>
            <family val="2"/>
          </rPr>
          <t>Enter the percentage of students in the cohort with achievement level of the categories listed below.  The totals for each category of Part-Time, First -Time Students will equal to 100%.</t>
        </r>
        <r>
          <rPr>
            <b/>
            <sz val="8"/>
            <color indexed="81"/>
            <rFont val="Tahoma"/>
            <family val="2"/>
          </rPr>
          <t xml:space="preserve">
</t>
        </r>
      </text>
    </comment>
    <comment ref="A16" authorId="0" shapeId="0" xr:uid="{F4761E98-8642-4634-BDE5-BCBED78A124D}">
      <text>
        <r>
          <rPr>
            <sz val="8"/>
            <color indexed="81"/>
            <rFont val="Tahoma"/>
            <family val="2"/>
          </rPr>
          <t>Enter the percentage of students in the cohort with achievement level of the categories listed below.  The totals for each category of Full-Time, Transfer Students will equal to 100%.</t>
        </r>
        <r>
          <rPr>
            <b/>
            <sz val="8"/>
            <color indexed="81"/>
            <rFont val="Tahoma"/>
            <family val="2"/>
          </rPr>
          <t xml:space="preserve">
</t>
        </r>
      </text>
    </comment>
    <comment ref="A22" authorId="0" shapeId="0" xr:uid="{66169C95-A141-4FBC-A322-F7706F76600D}">
      <text>
        <r>
          <rPr>
            <sz val="8"/>
            <color indexed="81"/>
            <rFont val="Tahoma"/>
            <family val="2"/>
          </rPr>
          <t>Enter the percentage of students in the cohort with achievement level of the categories listed below.  The totals for each category of Part-Time, Transfer Students will equal to 100%.</t>
        </r>
        <r>
          <rPr>
            <b/>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DA5EC5F0-060E-4325-A2DB-74432334D2BC}">
      <text>
        <r>
          <rPr>
            <sz val="8"/>
            <color indexed="81"/>
            <rFont val="Tahoma"/>
            <family val="2"/>
          </rPr>
          <t>For each state licensure exam, list the name of the exam and, for each year, the number of students who took the exam and the number who passed.</t>
        </r>
        <r>
          <rPr>
            <sz val="9"/>
            <color indexed="81"/>
            <rFont val="Tahoma"/>
            <family val="2"/>
          </rPr>
          <t xml:space="preserve">
</t>
        </r>
      </text>
    </comment>
    <comment ref="A11" authorId="0" shapeId="0" xr:uid="{1880D495-E93A-442D-B891-B1069187FC97}">
      <text>
        <r>
          <rPr>
            <sz val="8"/>
            <color indexed="81"/>
            <rFont val="Tahoma"/>
            <family val="2"/>
          </rPr>
          <t>For each national licensure exam, list the name of the exam and, for each year, the number of students who took the exam and the number who passed.</t>
        </r>
        <r>
          <rPr>
            <sz val="9"/>
            <color indexed="81"/>
            <rFont val="Tahoma"/>
            <family val="2"/>
          </rPr>
          <t xml:space="preserve">
</t>
        </r>
      </text>
    </comment>
    <comment ref="A18" authorId="0" shapeId="0" xr:uid="{97265C00-425C-4A40-8F76-0478B615324D}">
      <text>
        <r>
          <rPr>
            <sz val="8"/>
            <color indexed="81"/>
            <rFont val="Tahoma"/>
            <family val="2"/>
          </rPr>
          <t>For each major for which the institution tracks job placement rates, list the degree, major, and the time period following graduation for which the institution reports placement success (e.g., B.S.,Mechanical Engineering, six months).  For each year, report the number of graduates and the number of graduates with jobs.</t>
        </r>
      </text>
    </comment>
    <comment ref="A35" authorId="0" shapeId="0" xr:uid="{5AAE3C80-E301-4A98-8332-31D667E50FE5}">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 ref="A52" authorId="0" shapeId="0" xr:uid="{F87A0C3C-957E-4739-9ECA-F6C2EAF117E8}">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16" authorId="0" shapeId="0" xr:uid="{BF0E1D8F-F5E7-4BF0-9509-53D6EDD4A05C}">
      <text>
        <r>
          <rPr>
            <sz val="8"/>
            <color indexed="81"/>
            <rFont val="Tahoma"/>
            <family val="2"/>
          </rPr>
          <t>Institutions with first professional graduate programs (Theology, Optometry, Veterinary Medicine) should complete this section.  You may add other retention/graduation rates for first professional graduate programs tracked by your institution. Add additional lines as needed.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Barbara Brittingham</author>
    <author>Patricia O'Brien</author>
  </authors>
  <commentList>
    <comment ref="A4" authorId="0" shapeId="0" xr:uid="{6BCE7928-6F95-4869-8745-18E9E263567F}">
      <text>
        <r>
          <rPr>
            <sz val="8"/>
            <color indexed="81"/>
            <rFont val="Tahoma"/>
            <family val="2"/>
          </rPr>
          <t>Add rows to include significant additional policies related to institutional integrity.</t>
        </r>
      </text>
    </comment>
    <comment ref="D4" authorId="1" shapeId="0" xr:uid="{A1F16FC1-C00A-4B00-BEA7-F62323AA0A56}">
      <text>
        <r>
          <rPr>
            <sz val="8"/>
            <color indexed="81"/>
            <rFont val="Tahoma"/>
            <family val="2"/>
          </rPr>
          <t xml:space="preserve">Include the year when the policy was last updated.
</t>
        </r>
      </text>
    </comment>
    <comment ref="A41" authorId="0" shapeId="0" xr:uid="{4723FA92-C94A-42BA-AC01-DF3284AAA1D0}">
      <text>
        <r>
          <rPr>
            <sz val="8"/>
            <color indexed="81"/>
            <rFont val="Tahoma"/>
            <family val="2"/>
          </rPr>
          <t>Indicate any additional institutional policies or mechanisms related to institutional integrity.</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5" authorId="0" shapeId="0" xr:uid="{00000000-0006-0000-0200-000001000000}">
      <text>
        <r>
          <rPr>
            <sz val="8"/>
            <color indexed="81"/>
            <rFont val="Tahoma"/>
            <family val="2"/>
          </rPr>
          <t>Give the web address where the mission statement can be found.</t>
        </r>
      </text>
    </comment>
    <comment ref="G5" authorId="0" shapeId="0" xr:uid="{00000000-0006-0000-0200-000002000000}">
      <text>
        <r>
          <rPr>
            <sz val="8"/>
            <color indexed="81"/>
            <rFont val="Tahoma"/>
            <family val="2"/>
          </rPr>
          <t>Enter mm/dd/yr of approval by the institution's governing board.</t>
        </r>
      </text>
    </comment>
    <comment ref="C10" authorId="0" shapeId="0" xr:uid="{00000000-0006-0000-0200-000003000000}">
      <text>
        <r>
          <rPr>
            <sz val="8"/>
            <color indexed="81"/>
            <rFont val="Tahoma"/>
            <family val="2"/>
          </rPr>
          <t>Enter the date when the plan was approved /is expected to be approved by the governing board.</t>
        </r>
      </text>
    </comment>
    <comment ref="E10" authorId="0" shapeId="0" xr:uid="{00000000-0006-0000-0200-000004000000}">
      <text>
        <r>
          <rPr>
            <sz val="8"/>
            <color indexed="81"/>
            <rFont val="Tahoma"/>
            <family val="2"/>
          </rPr>
          <t>Enter the dates when the  plan was/will be in effect.</t>
        </r>
      </text>
    </comment>
    <comment ref="G10" authorId="0" shapeId="0" xr:uid="{00000000-0006-0000-0200-000005000000}">
      <text>
        <r>
          <rPr>
            <sz val="8"/>
            <color indexed="81"/>
            <rFont val="Tahoma"/>
            <family val="2"/>
          </rPr>
          <t>Indicate the web location where the plan can be found, including a draft of the next strategic plan, if available.</t>
        </r>
      </text>
    </comment>
    <comment ref="A24" authorId="0" shapeId="0" xr:uid="{00000000-0006-0000-0200-000006000000}">
      <text>
        <r>
          <rPr>
            <sz val="8"/>
            <color indexed="81"/>
            <rFont val="Tahoma"/>
            <family val="2"/>
          </rPr>
          <t>Enter the name of the unit to which the plan applies.</t>
        </r>
      </text>
    </comment>
    <comment ref="G31" authorId="0" shapeId="0" xr:uid="{00000000-0006-0000-0200-000007000000}">
      <text>
        <r>
          <rPr>
            <sz val="8"/>
            <color indexed="81"/>
            <rFont val="Tahoma"/>
            <family val="2"/>
          </rPr>
          <t>Indicate the year when the current program review system was most recently updated.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A7" authorId="0" shapeId="0" xr:uid="{00000000-0006-0000-0300-000001000000}">
      <text>
        <r>
          <rPr>
            <sz val="8"/>
            <color indexed="81"/>
            <rFont val="Tahoma"/>
            <family val="2"/>
          </rPr>
          <t>List location, date initiated and enrollment for all campuses, branches, and instructional locations currently in operation, per definitions provided.</t>
        </r>
      </text>
    </comment>
    <comment ref="A8" authorId="1" shapeId="0" xr:uid="{00000000-0006-0000-0300-000002000000}">
      <text>
        <r>
          <rPr>
            <sz val="8"/>
            <color indexed="81"/>
            <rFont val="Tahoma"/>
            <family val="2"/>
          </rPr>
          <t>This is your primary campus, which includes the principal office of the chief executive officer.</t>
        </r>
        <r>
          <rPr>
            <b/>
            <sz val="8"/>
            <color indexed="81"/>
            <rFont val="Tahoma"/>
            <family val="2"/>
          </rPr>
          <t xml:space="preserve">
</t>
        </r>
      </text>
    </comment>
    <comment ref="A9" authorId="1" shapeId="0" xr:uid="{00000000-0006-0000-0300-000005000000}">
      <text>
        <r>
          <rPr>
            <sz val="8"/>
            <color indexed="81"/>
            <rFont val="Tahoma"/>
            <family val="2"/>
          </rPr>
          <t>A location away from the main campus where 50% or more of a degree or Title-IV eligible certificate can be completed.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800-000001000000}">
      <text>
        <r>
          <rPr>
            <sz val="8"/>
            <color indexed="81"/>
            <rFont val="Tahoma"/>
            <family val="2"/>
          </rPr>
          <t xml:space="preserve">This form requires Fall student counts for all classes enrolled as of the institution's Census Date.
</t>
        </r>
      </text>
    </comment>
    <comment ref="B10" authorId="1" shapeId="0" xr:uid="{00000000-0006-0000-08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800-000003000000}">
      <text>
        <r>
          <rPr>
            <sz val="8"/>
            <color indexed="81"/>
            <rFont val="Tahoma"/>
            <family val="2"/>
          </rPr>
          <t>A student enrolled for 12 or more semester credits; or 12 or more quarter credits; or 24 contact hours a week each term.</t>
        </r>
      </text>
    </comment>
    <comment ref="B12" authorId="1" shapeId="0" xr:uid="{00000000-0006-0000-08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8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5" authorId="0" shapeId="0" xr:uid="{00000000-0006-0000-0900-000001000000}">
      <text>
        <r>
          <rPr>
            <sz val="8"/>
            <color indexed="81"/>
            <rFont val="Tahoma"/>
            <family val="2"/>
          </rPr>
          <t>Indicate the web location and/or publications where this description can be found.</t>
        </r>
      </text>
    </comment>
    <comment ref="A9" authorId="0" shapeId="0" xr:uid="{00000000-0006-0000-0900-000002000000}">
      <text>
        <r>
          <rPr>
            <sz val="8"/>
            <color indexed="81"/>
            <rFont val="Tahoma"/>
            <family val="2"/>
          </rPr>
          <t>Enter data for the most recent three years.</t>
        </r>
      </text>
    </comment>
    <comment ref="A10" authorId="0" shapeId="0" xr:uid="{00000000-0006-0000-0900-000003000000}">
      <text>
        <r>
          <rPr>
            <sz val="8"/>
            <color indexed="81"/>
            <rFont val="Tahoma"/>
            <family val="2"/>
          </rPr>
          <t>Enter data for the most recent three years.</t>
        </r>
      </text>
    </comment>
    <comment ref="A15" authorId="0" shapeId="0" xr:uid="{00000000-0006-0000-0900-000004000000}">
      <text>
        <r>
          <rPr>
            <sz val="8"/>
            <color indexed="81"/>
            <rFont val="Tahoma"/>
            <family val="2"/>
          </rPr>
          <t>Indicate dollar amounts in thousands (000).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A00-000001000000}">
      <text>
        <r>
          <rPr>
            <sz val="8"/>
            <color indexed="81"/>
            <rFont val="Tahoma"/>
            <family val="2"/>
          </rPr>
          <t>Please record the number of faculty for each category tracked by the institution.  Add additional categories as needed.</t>
        </r>
      </text>
    </comment>
    <comment ref="A23" authorId="0" shapeId="0" xr:uid="{00000000-0006-0000-0A00-000002000000}">
      <text>
        <r>
          <rPr>
            <sz val="8"/>
            <color indexed="81"/>
            <rFont val="Tahoma"/>
            <family val="2"/>
          </rPr>
          <t xml:space="preserve">If your institution has faculty ranks, please report the number of faculty in each rank.  Add additional ranks as needed. </t>
        </r>
      </text>
    </comment>
    <comment ref="A36" authorId="0" shapeId="0" xr:uid="{00000000-0006-0000-0A00-000003000000}">
      <text>
        <r>
          <rPr>
            <sz val="8"/>
            <color indexed="81"/>
            <rFont val="Tahoma"/>
            <family val="2"/>
          </rPr>
          <t>Please record the number of academic staff for each category tracked by the institution.  Add additional categories as needed.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B00-000001000000}">
      <text>
        <r>
          <rPr>
            <sz val="8"/>
            <color indexed="81"/>
            <rFont val="Tahoma"/>
            <family val="2"/>
          </rPr>
          <t>Please enter the number of faculty appointed (hired) during the course of the corresponding year, by rank.</t>
        </r>
      </text>
    </comment>
    <comment ref="A16" authorId="0" shapeId="0" xr:uid="{00000000-0006-0000-0B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B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B00-000004000000}">
      <text>
        <r>
          <rPr>
            <sz val="8"/>
            <color indexed="81"/>
            <rFont val="Tahoma"/>
            <family val="2"/>
          </rPr>
          <t>Please enter the number of faculty who are retiring, by rank.   In the column "Current Year," please record anticipated retirements.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B55FB2F3-8182-4016-9F59-2324E7F5FDA4}">
      <text>
        <r>
          <rPr>
            <sz val="8"/>
            <color indexed="81"/>
            <rFont val="Tahoma"/>
            <family val="2"/>
          </rPr>
          <t xml:space="preserve">Include tuition and fees from students for courses and special fees.  Do not include room, board, and other auxiliary service revenues. 
</t>
        </r>
      </text>
    </comment>
    <comment ref="A6" authorId="0" shapeId="0" xr:uid="{337A3AD2-F8E4-4795-8D3B-12E38EC4B2E7}">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282BEDDB-80D6-459E-ACF0-BD0212CEA543}">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2772A1B6-409C-414B-B040-8B5685DDC4C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B5106244-A99E-453A-9438-874354A3DE32}">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252CD3F5-DECF-4345-8F3C-891F9456327A}">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26F9ABF8-585F-483D-B37A-C1E8BE17B1F3}">
      <text>
        <r>
          <rPr>
            <sz val="8"/>
            <color indexed="81"/>
            <rFont val="Tahoma"/>
            <family val="2"/>
          </rPr>
          <t xml:space="preserve">Identify any revenue sources not included in categories above.
</t>
        </r>
      </text>
    </comment>
    <comment ref="A18" authorId="0" shapeId="0" xr:uid="{C60A9F0D-DD07-48C0-9B3D-6B4B97D6B07F}">
      <text>
        <r>
          <rPr>
            <sz val="8"/>
            <color indexed="81"/>
            <rFont val="Tahoma"/>
            <family val="2"/>
          </rPr>
          <t xml:space="preserve">Include all expenditures for the colleges, schools, departments, and other instructional divisions of the institution. 
</t>
        </r>
      </text>
    </comment>
    <comment ref="A19" authorId="0" shapeId="0" xr:uid="{6B4C091D-E672-4372-B083-0F2594E44101}">
      <text>
        <r>
          <rPr>
            <sz val="8"/>
            <color indexed="81"/>
            <rFont val="Tahoma"/>
            <family val="2"/>
          </rPr>
          <t xml:space="preserve">Include expenses for externally-funded research programs, both governmental and private.
</t>
        </r>
      </text>
    </comment>
    <comment ref="A20" authorId="0" shapeId="0" xr:uid="{2D86DB2B-5756-4163-A04E-00FA04EFDFAD}">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2CC9B85C-82F6-4D6E-9B24-C963248D9189}">
      <text>
        <r>
          <rPr>
            <sz val="8"/>
            <color indexed="81"/>
            <rFont val="Tahoma"/>
            <family val="2"/>
          </rPr>
          <t>Include expenditures for departments which directly support instruction (i.e., library, academic computing, audio visual, art gallery, academic deans, etc.)</t>
        </r>
      </text>
    </comment>
    <comment ref="A22" authorId="0" shapeId="0" xr:uid="{D27B7CBB-D0AD-4425-B922-61FF21679184}">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F3EF3C8A-5651-4055-83B9-E1A68F827853}">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C3DE578-4BF7-4BDB-B028-38D1F0728FAA}">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CC0C5C8D-44DF-43E3-82AD-A28BAE99EF64}">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D3624B42-6166-4A18-84FF-1D0B67E88715}">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AAA504B7-8CD1-4041-9CC6-E9EF104C2EAA}">
      <text>
        <r>
          <rPr>
            <sz val="8"/>
            <color indexed="81"/>
            <rFont val="Tahoma"/>
            <family val="2"/>
          </rPr>
          <t>Report the current year's depreciation expense on capital assets.</t>
        </r>
      </text>
    </comment>
    <comment ref="A29" authorId="1" shapeId="0" xr:uid="{32627193-D60C-423D-9C8B-DE49FA743842}">
      <text>
        <r>
          <rPr>
            <sz val="8"/>
            <color indexed="81"/>
            <rFont val="Tahoma"/>
            <family val="2"/>
          </rPr>
          <t xml:space="preserve">Specify any other expenses not included in the categories above.
</t>
        </r>
      </text>
    </comment>
    <comment ref="A34" authorId="0" shapeId="0" xr:uid="{C13F1143-00E0-4074-BC60-713F8BECC364}">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FB7663D3-D153-4E37-8D9E-F88FAF45D512}">
      <text>
        <r>
          <rPr>
            <sz val="8"/>
            <color indexed="81"/>
            <rFont val="Tahoma"/>
            <family val="2"/>
          </rPr>
          <t>Report all revenues from investments held by the institution.  Do not include income received by a foundation associated with the institution.</t>
        </r>
      </text>
    </comment>
    <comment ref="A36" authorId="1" shapeId="0" xr:uid="{0B878D45-412D-490D-B085-B0F42D27B48F}">
      <text>
        <r>
          <rPr>
            <sz val="8"/>
            <color indexed="81"/>
            <rFont val="Tahoma"/>
            <family val="2"/>
          </rPr>
          <t xml:space="preserve">Interest expense is not classified as an operating expense item. Please include on this line.
</t>
        </r>
      </text>
    </comment>
    <comment ref="A38" authorId="1" shapeId="0" xr:uid="{E8648F0C-49C1-4B60-A902-D89275AFFABD}">
      <text>
        <r>
          <rPr>
            <sz val="8"/>
            <color indexed="81"/>
            <rFont val="Tahoma"/>
            <family val="2"/>
          </rPr>
          <t xml:space="preserve">Specify any other non-operating revenues not included in the categories above.
</t>
        </r>
      </text>
    </comment>
    <comment ref="A43" authorId="0" shapeId="0" xr:uid="{394E6602-DCA0-4474-954E-01EF0615E51B}">
      <text>
        <r>
          <rPr>
            <sz val="8"/>
            <color indexed="81"/>
            <rFont val="Tahoma"/>
            <family val="2"/>
          </rPr>
          <t>Report amounts provided by government appropriations intended primarily for acquisition or construction of capital assets for the institution.</t>
        </r>
      </text>
    </comment>
    <comment ref="A44" authorId="1" shapeId="0" xr:uid="{65276F38-8B4A-4BB9-B5D0-7B5BFF411565}">
      <text>
        <r>
          <rPr>
            <sz val="8"/>
            <color indexed="81"/>
            <rFont val="Tahoma"/>
            <family val="2"/>
          </rPr>
          <t>Record any other revenues, expenses, gains, or losses</t>
        </r>
      </text>
    </comment>
  </commentList>
</comments>
</file>

<file path=xl/sharedStrings.xml><?xml version="1.0" encoding="utf-8"?>
<sst xmlns="http://schemas.openxmlformats.org/spreadsheetml/2006/main" count="1703" uniqueCount="974">
  <si>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</si>
  <si>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 xml:space="preserve">INTERIM REPORT FORMS </t>
  </si>
  <si>
    <t>Revised October 2018; Effective December 1, 2018</t>
  </si>
  <si>
    <r>
      <t xml:space="preserve">General instructions:
</t>
    </r>
    <r>
      <rPr>
        <sz val="11"/>
        <rFont val="Garamond"/>
        <family val="1"/>
      </rPr>
      <t>Data First forms provide evidence to support the institution's comprehensive self-study.  Each of the 35 forms is on a separate spreadsheet of this Excel workbook.  Much of the information requested is readily available on audited financial statements (e.g., 7.2-7.5a), yearly IPEDS surveys (7.1, 8.1), College Scorecard (5.3),  National Student Clearinghouse reports (8.2), and other institutional reports and publications.  Institutions that do not submit IPEDS or participate in the Clearinghouse should contact Commission staff for guidance about how to complete these sections of the forms.</t>
    </r>
  </si>
  <si>
    <t>When entering financial data, please round to the nearest thousand.  If your institution tabulates data in a different way from what is requested on the form, clearly explain your methodology on the form and report the data in the way that is consistent with your institution's normal practices.</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</si>
  <si>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</si>
  <si>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</si>
  <si>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r>
      <rPr>
        <b/>
        <sz val="11"/>
        <rFont val="Garamond"/>
        <family val="1"/>
      </rPr>
      <t>Interim Report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 or adjust column widths</t>
    </r>
    <r>
      <rPr>
        <b/>
        <sz val="11"/>
        <rFont val="Garamond"/>
        <family val="1"/>
      </rPr>
      <t>.</t>
    </r>
    <r>
      <rPr>
        <sz val="11"/>
        <rFont val="Garamond"/>
        <family val="1"/>
      </rPr>
      <t xml:space="preserve">  To do so, unprotect the spreadsheet by selecting the "Protection" option from the "Tools" menu.  </t>
    </r>
    <r>
      <rPr>
        <b/>
        <sz val="11"/>
        <color rgb="FFFF0000"/>
        <rFont val="Garamond"/>
        <family val="1"/>
      </rPr>
      <t xml:space="preserve">The required password is "ark" (lower case, no quotation marks).  </t>
    </r>
  </si>
  <si>
    <r>
      <rPr>
        <b/>
        <sz val="11"/>
        <rFont val="Garamond"/>
        <family val="1"/>
      </rPr>
      <t>Instructions and definitions are embedded in each form</t>
    </r>
    <r>
      <rPr>
        <sz val="11"/>
        <rFont val="Garamond"/>
        <family val="1"/>
      </rPr>
      <t xml:space="preserve">.  To see the instructions, move the mouse on top of red boxes with a </t>
    </r>
    <r>
      <rPr>
        <b/>
        <sz val="11"/>
        <color rgb="FFFF0000"/>
        <rFont val="Garamond"/>
        <family val="1"/>
      </rPr>
      <t>?</t>
    </r>
    <r>
      <rPr>
        <sz val="11"/>
        <rFont val="Garamond"/>
        <family val="1"/>
      </rPr>
      <t>.  This version of the Interim Report forms has been formatted to print the forms only.  If you with to print the forms with their accompanying instructions, you can find a specially formatted version of Interim Report forms on the Commission website:  http://neche.org.</t>
    </r>
  </si>
  <si>
    <r>
      <t xml:space="preserve">Additional guidance about completing the forms for Standard 8, </t>
    </r>
    <r>
      <rPr>
        <i/>
        <sz val="11"/>
        <rFont val="Garamond"/>
        <family val="1"/>
      </rPr>
      <t>Educational Effectiveness</t>
    </r>
    <r>
      <rPr>
        <sz val="11"/>
        <rFont val="Garamond"/>
        <family val="1"/>
      </rPr>
      <t>, can be found in the Statement on Student Achievement and Success Data Forms, available on the NECHE website.</t>
    </r>
  </si>
  <si>
    <t>If you have questions about completing the Interim Report forms, please call a member of the Commission staff for assistance.</t>
  </si>
  <si>
    <t>INTERIM REPORT FORMS</t>
  </si>
  <si>
    <t>GENERAL INFORMATION</t>
  </si>
  <si>
    <t xml:space="preserve"> </t>
  </si>
  <si>
    <t>Institution Name:</t>
  </si>
  <si>
    <t>White Mountains Community College</t>
  </si>
  <si>
    <t>OPE ID:</t>
  </si>
  <si>
    <t>?</t>
  </si>
  <si>
    <t>Annual Audit</t>
  </si>
  <si>
    <t>Certified:</t>
  </si>
  <si>
    <t>Qualified</t>
  </si>
  <si>
    <t>Financial Results for Year Ending:</t>
  </si>
  <si>
    <t>06/30</t>
  </si>
  <si>
    <t>Yes/No</t>
  </si>
  <si>
    <t>Unqualified</t>
  </si>
  <si>
    <t xml:space="preserve">     Most Recent Year</t>
  </si>
  <si>
    <t>Yes</t>
  </si>
  <si>
    <t xml:space="preserve">     1 Year Prior</t>
  </si>
  <si>
    <t xml:space="preserve">     2 Years Prior</t>
  </si>
  <si>
    <t xml:space="preserve">Fiscal Year Ends on:  </t>
  </si>
  <si>
    <t>(month/day)</t>
  </si>
  <si>
    <t>Budget / Plans</t>
  </si>
  <si>
    <t xml:space="preserve">     Current Year</t>
  </si>
  <si>
    <t xml:space="preserve">     Next Year</t>
  </si>
  <si>
    <t>Contact Person:</t>
  </si>
  <si>
    <t>Kristen Miller</t>
  </si>
  <si>
    <t xml:space="preserve">     Title:</t>
  </si>
  <si>
    <t>Vice President Academic Affairs</t>
  </si>
  <si>
    <t xml:space="preserve">     Telephone No:</t>
  </si>
  <si>
    <t>603 342 3002</t>
  </si>
  <si>
    <t xml:space="preserve">     E-mail address</t>
  </si>
  <si>
    <t>kmiller@ccsnh.edu</t>
  </si>
  <si>
    <t>Standard 1:  Mission and Purposes</t>
  </si>
  <si>
    <t>Attach a copy of the current mission statement.</t>
  </si>
  <si>
    <t>Document</t>
  </si>
  <si>
    <t>Website Location</t>
  </si>
  <si>
    <t>Date Approved by the Governing Board</t>
  </si>
  <si>
    <t>Institutional Mission Statement</t>
  </si>
  <si>
    <t xml:space="preserve">https://www.wmcc.edu/about/mission </t>
  </si>
  <si>
    <t>7/16/2020</t>
  </si>
  <si>
    <t>Standard 2:  Planning and Evaluation</t>
  </si>
  <si>
    <t>PLANNING</t>
  </si>
  <si>
    <t>Year approved by governing board</t>
  </si>
  <si>
    <t>Effective Dates</t>
  </si>
  <si>
    <t>Website location</t>
  </si>
  <si>
    <t>Strategic Plans</t>
  </si>
  <si>
    <t>2018-2023</t>
  </si>
  <si>
    <t>https://www.wmcc.edu/wp-content/uploads/2020/04/WMCC-Strategic-Plan-2018-2023-31218.pdf</t>
  </si>
  <si>
    <t>Immediately prior Strategic Plan</t>
  </si>
  <si>
    <t>Asked Gretchen 11.14.22?</t>
  </si>
  <si>
    <t>Current Strategic Plan</t>
  </si>
  <si>
    <t>Next Strategic Plan</t>
  </si>
  <si>
    <t>Year completed</t>
  </si>
  <si>
    <t>2022-2031</t>
  </si>
  <si>
    <t>https://www.wmcc.edu/wp-content/uploads/2022/07/MasterPlanWhtMtnCollege_062822.pdf</t>
  </si>
  <si>
    <t>Other institution-wide plans*</t>
  </si>
  <si>
    <t>2021?</t>
  </si>
  <si>
    <t>Committee Statement of Purpose 20201201.docx</t>
  </si>
  <si>
    <t>Committee Description 20210304.docx</t>
  </si>
  <si>
    <t>Master plan</t>
  </si>
  <si>
    <t>Requested FY 22 &amp; 5 year budget plan (11/7/22 from Brendato Steve)</t>
  </si>
  <si>
    <t>Academic plan</t>
  </si>
  <si>
    <t>2022 noted being updated by T Vashaw</t>
  </si>
  <si>
    <t>Financial plan</t>
  </si>
  <si>
    <t>Currently worked on by C Grant and N Bourque</t>
  </si>
  <si>
    <t>Technology plan</t>
  </si>
  <si>
    <t>NA (per Suzanne)</t>
  </si>
  <si>
    <t>Enrollment plan</t>
  </si>
  <si>
    <t>Development plan</t>
  </si>
  <si>
    <t xml:space="preserve">Plans for major units (e.g., departments, library)* </t>
  </si>
  <si>
    <t xml:space="preserve">EVALUATION </t>
  </si>
  <si>
    <t>CPR Master Schedule Academic Programs rev 20210504 KM.xlsx</t>
  </si>
  <si>
    <t>Document covers 2020-2027 completed and planned program review</t>
  </si>
  <si>
    <t>Academic program review</t>
  </si>
  <si>
    <t>every five years</t>
  </si>
  <si>
    <t>Program review system (colleges and departments). System last updated:</t>
  </si>
  <si>
    <t>Program review schedule  (e.g., every 5 years)</t>
  </si>
  <si>
    <t>Academic Program CPR Master Schedule_2020 2021_Final.xlsx</t>
  </si>
  <si>
    <t>*Insert additional rows, as appropriate.</t>
  </si>
  <si>
    <t>Standard 3:  Organization and Governance</t>
  </si>
  <si>
    <t>(Board and Internal Governance)</t>
  </si>
  <si>
    <t>Please attach to this form:</t>
  </si>
  <si>
    <t>1)  A copy of the institution's organization chart(s).</t>
  </si>
  <si>
    <t>If there is a "sponsoring entity," such as a church or religious congregation, a state system, or a corporation, describe and document the relationship with the accredited institution.</t>
  </si>
  <si>
    <t>Name of the sponsoring entity</t>
  </si>
  <si>
    <t>N/A</t>
  </si>
  <si>
    <t>Website location of documentation of relationship</t>
  </si>
  <si>
    <t>Governing Board</t>
  </si>
  <si>
    <t>By-laws</t>
  </si>
  <si>
    <t>https://www.ccsnh.edu/about-ccsnh/policies/</t>
  </si>
  <si>
    <t>Board members' names and affiliations</t>
  </si>
  <si>
    <t>Please enter any explanatory notes in the box below</t>
  </si>
  <si>
    <t>(Locations and Modalities)</t>
  </si>
  <si>
    <t>Campuses, Branches and Locations Currently in Operation (See definitions in comment boxes)</t>
  </si>
  <si>
    <t>(Insert additional rows as appropriate.)</t>
  </si>
  <si>
    <t>Enrollment*</t>
  </si>
  <si>
    <t>Location (City, State/Country)</t>
  </si>
  <si>
    <t>Date Initiated</t>
  </si>
  <si>
    <t>2 years prior</t>
  </si>
  <si>
    <t>1 year   prior</t>
  </si>
  <si>
    <t>Current year</t>
  </si>
  <si>
    <t>(AY20)</t>
  </si>
  <si>
    <t>(AY21  )</t>
  </si>
  <si>
    <t>(AY22   )</t>
  </si>
  <si>
    <t>Main campus</t>
  </si>
  <si>
    <t>Berlin, NH</t>
  </si>
  <si>
    <t>Other instructional locations (US)</t>
  </si>
  <si>
    <t>Littleton, NH</t>
  </si>
  <si>
    <t>North Conway, NH (White Mountain Highway</t>
  </si>
  <si>
    <t>Educational modalities</t>
  </si>
  <si>
    <t>Number of programs</t>
  </si>
  <si>
    <t>Date First Initiated</t>
  </si>
  <si>
    <t>Distance Learning Programs</t>
  </si>
  <si>
    <t>Programs 50-99% on-line</t>
  </si>
  <si>
    <t>See below</t>
  </si>
  <si>
    <t>See Notes Below</t>
  </si>
  <si>
    <t>Programs 100% on-line</t>
  </si>
  <si>
    <t>Competency-based Programs</t>
  </si>
  <si>
    <t>Dual Enrollment Programs</t>
  </si>
  <si>
    <t xml:space="preserve">  Dual Enroll - Running Start</t>
  </si>
  <si>
    <t xml:space="preserve">  Dual Enroll - E-Start</t>
  </si>
  <si>
    <t xml:space="preserve">  Dual Enroll - Early College</t>
  </si>
  <si>
    <t> </t>
  </si>
  <si>
    <t xml:space="preserve">  Dual Enroll - NH Career Academy</t>
  </si>
  <si>
    <t>Contractual Arrangements involving the award of credit</t>
  </si>
  <si>
    <t>DISTANCE LEARNING PROGRAMS: 20-21 2 @ 100% Online (Library, Autism), 21-22 2 @ 100% Online (Library, Autism), 22-23 1 @ 100% Online (Library) and 1 @ 50% Online (Medical Coding); ONLINE LEARNING PROGRAMS FIRST INITIATED: Library 2015, Autism 2014, and Medical Coding 2007. DUAL ENROLLMENT PROGAMS: Early College is considered a part of dual enrollment, however is not included in this data set.</t>
  </si>
  <si>
    <t>Standard 4.:  The Academic Program</t>
  </si>
  <si>
    <t>(Summary - Degree-Seeking Enrollment and Degrees)</t>
  </si>
  <si>
    <t>Fall Enrollment* by location and modality, as of Census Date</t>
  </si>
  <si>
    <t>Form 4.1</t>
  </si>
  <si>
    <t>Degree Level/ Location &amp; Modality</t>
  </si>
  <si>
    <t>Associate's</t>
  </si>
  <si>
    <t>Bachelor's</t>
  </si>
  <si>
    <t>Master's</t>
  </si>
  <si>
    <t>Clinical doctorates (e.g., Pharm.D., DPT, DNP)</t>
  </si>
  <si>
    <t>Professional doctorates (e.g., Ed.D., Psy.D., D.B.A.)</t>
  </si>
  <si>
    <t>M.D., J.D., DDS</t>
  </si>
  <si>
    <t>Ph.D.</t>
  </si>
  <si>
    <t xml:space="preserve">Total Degree-Seeking </t>
  </si>
  <si>
    <t>Main (Berlin) Campus FT</t>
  </si>
  <si>
    <t>Main (Berlin) Campus PT</t>
  </si>
  <si>
    <t>Littleton Academic Center FT</t>
  </si>
  <si>
    <t>Littleton Academic Center PT</t>
  </si>
  <si>
    <t>North Conway AC FT</t>
  </si>
  <si>
    <t>North Conway AC PT</t>
  </si>
  <si>
    <t>Off Campus FT</t>
  </si>
  <si>
    <t>Off Campus PT</t>
  </si>
  <si>
    <t>Distance (Online) education FT</t>
  </si>
  <si>
    <t>Distance (Online)education PT</t>
  </si>
  <si>
    <t>Correspondence FT **</t>
  </si>
  <si>
    <t xml:space="preserve">Correspondence PT </t>
  </si>
  <si>
    <t>&gt; 1 Location FT</t>
  </si>
  <si>
    <t>&gt;1 Location PT</t>
  </si>
  <si>
    <t>Dual Enrollment FT ***</t>
  </si>
  <si>
    <t>Dual Enrollment PT</t>
  </si>
  <si>
    <t>Unduplicated Headcount Total</t>
  </si>
  <si>
    <t>Total FTE</t>
  </si>
  <si>
    <t>Enter FTE definition:</t>
  </si>
  <si>
    <t>Total degree credits (3219) divided by 15</t>
  </si>
  <si>
    <t xml:space="preserve">Degrees Awarded, Most Recent Academic Year (2021-22, Fall Header) </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</si>
  <si>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</si>
  <si>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</si>
  <si>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</si>
  <si>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</si>
  <si>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 For programs not taught in the fall, report an analogous term's enrollment as of its Census Date.</t>
  </si>
  <si>
    <t xml:space="preserve">Notes: Headcount: Each student enrolled for credit in the fall semester is listed once on either this form or Form 4.2 (Second page: Certificates) These numbers are for Fall 2022 (202310), as of  November 3rd, 2022. This isn't the census date, but it is after all dual enrollment registration is in place. Berlin, Littleton, North Conway, and Online ("Distance") numbers are for students who are enrolled EXCLUSIVELY at that location. Students at multiple locations, or who are both online and in face-to-face, and Hybrid modality courses, are listed as "More than 1 Location". ** Correspondence:WMCC no longer has enrollment for students at the NH State prison VIA Correspondance: WMCC is waiting on NECHE approval for the NH State Prison to become an educational site (11.21.22).  *** "Dual Enrollment" means high school students enrolled in Running Start and eStart. The number of degrees awarded is for (AY2022) 202210/20/30. (Fall 2021, Spring 22, Summer 22) ; graduates with two awards are counted twice. </t>
  </si>
  <si>
    <t>Standard 4:  The Academic Program</t>
  </si>
  <si>
    <t>(Summary - Non-degree seeking Enrollment and Awards)</t>
  </si>
  <si>
    <t>Form 4.2</t>
  </si>
  <si>
    <t>Title IV-Eligible Certificates:  Students Seeking Certificates</t>
  </si>
  <si>
    <t>Non-Matriculated Students</t>
  </si>
  <si>
    <t>TITLE IV Non- Eligible Seeking Certs</t>
  </si>
  <si>
    <t xml:space="preserve">Total Non-degree-Seeking </t>
  </si>
  <si>
    <t>Total degree-seeking (from previous page)</t>
  </si>
  <si>
    <t>Grand total</t>
  </si>
  <si>
    <t>Total Cert: Credits (1216) Divided by 15</t>
  </si>
  <si>
    <t>Certificates Awarded, Most Recent Year (2021-22 Fall Header)</t>
  </si>
  <si>
    <t xml:space="preserve">NOTES: *Headcount: each student enrolled for credit fall semester is listed once on either this form or on Form 4.1. These numbers are for Fall 2022 (202310), as of November 3rd, 2022. This isnt the census date. Berlin, Littleton, North Conway, and Online numbers are for students who are enrolled EXCLUSIVELY at that location. Students at multiple locations, or who are both online and in face-to-face courses, are listed as "More than 1 Location."  "Dual Enrollment" means high school students enrolled in Running Start and eStart. ---Number of certificates awarded includes all awards from (AY2022) 202210/20/30 (Fall 2021, Spring 22, Summer 22); graduates with two awards are counted twice. </t>
  </si>
  <si>
    <t>(Headcount by UNDERGRADUATE Program Type)</t>
  </si>
  <si>
    <t>19-20</t>
  </si>
  <si>
    <t>20-21</t>
  </si>
  <si>
    <t>21-22</t>
  </si>
  <si>
    <t>22-23</t>
  </si>
  <si>
    <t>Form 4.3</t>
  </si>
  <si>
    <t>Students Seeking: Certificate</t>
  </si>
  <si>
    <t>3 Years</t>
  </si>
  <si>
    <t>2 Years</t>
  </si>
  <si>
    <t xml:space="preserve">1 Year </t>
  </si>
  <si>
    <t>Current</t>
  </si>
  <si>
    <t>Next Year</t>
  </si>
  <si>
    <t>Prior</t>
  </si>
  <si>
    <t>Year</t>
  </si>
  <si>
    <t>Forward (goal)</t>
  </si>
  <si>
    <t>(Fall 2019) 202010</t>
  </si>
  <si>
    <t>(Fall 2020) 202110</t>
  </si>
  <si>
    <t>(Fall 2021) 202210</t>
  </si>
  <si>
    <t>(Fall 2022)202310</t>
  </si>
  <si>
    <t>(Fall 2023  )202410</t>
  </si>
  <si>
    <t>Advanced Welding Technology Certificate</t>
  </si>
  <si>
    <t>Autism Education Certificate</t>
  </si>
  <si>
    <t>X</t>
  </si>
  <si>
    <t>Automotive Technology Certificate</t>
  </si>
  <si>
    <t>Baking , Pastry Arts Certificate</t>
  </si>
  <si>
    <t>Career , Technical Education Certificate</t>
  </si>
  <si>
    <t>Commercial Driver Training Certificate</t>
  </si>
  <si>
    <t>Entry Level Criminal Justice-Certificate</t>
  </si>
  <si>
    <t>Criminal Justice/Homeland Security-Cert</t>
  </si>
  <si>
    <t>Culinary Arts Certificate</t>
  </si>
  <si>
    <t>1**</t>
  </si>
  <si>
    <t>Diesel Heavy Equipment Technology Certificate</t>
  </si>
  <si>
    <t>Driver Education Instructor-CERT</t>
  </si>
  <si>
    <t>Entry-Level Childcare-Cert</t>
  </si>
  <si>
    <t>Early Childhood Education Certificate</t>
  </si>
  <si>
    <t>ECE Associate Teacher Cert</t>
  </si>
  <si>
    <t>Electric Vehicle Technician-Cert</t>
  </si>
  <si>
    <t>Food Service Essential Cert</t>
  </si>
  <si>
    <t>Human Services Certificate</t>
  </si>
  <si>
    <t>Industrial Mechanics-Certificate</t>
  </si>
  <si>
    <t>Information Technology Certificate</t>
  </si>
  <si>
    <t>0*</t>
  </si>
  <si>
    <t>Library Technology Certificate</t>
  </si>
  <si>
    <t>Massage Therapy Certificate</t>
  </si>
  <si>
    <t>Medical Assistant Certificate</t>
  </si>
  <si>
    <t>Medical Coding Certificate</t>
  </si>
  <si>
    <t>NH Prof. Educ. Comp. Cert</t>
  </si>
  <si>
    <t>Resort,Recreation Mgmt. Cert.</t>
  </si>
  <si>
    <t>Special Education Certificate</t>
  </si>
  <si>
    <t>Veterinary Assistant Certificate</t>
  </si>
  <si>
    <t>Water Quality Technology Certificate Online</t>
  </si>
  <si>
    <t>Welding- Pipe Certificate  (Semester based ) SU &amp; SP</t>
  </si>
  <si>
    <t>Students Seeking: Associates</t>
  </si>
  <si>
    <t>Accounting Degree</t>
  </si>
  <si>
    <t>Accounting Degree Online</t>
  </si>
  <si>
    <t>Automotive Service Management</t>
  </si>
  <si>
    <t>Automotive Technology Degree</t>
  </si>
  <si>
    <t>Baking , Pastry Arts Degree</t>
  </si>
  <si>
    <t>Business Admin/Off. Management-AS</t>
  </si>
  <si>
    <t>Business Administration Degree</t>
  </si>
  <si>
    <t>Business Administration Degree Online</t>
  </si>
  <si>
    <t>Conservation Law Enforcement Degree</t>
  </si>
  <si>
    <t>Criminal Justice Degree</t>
  </si>
  <si>
    <t>Criminal Justice/Homeland Security Degree</t>
  </si>
  <si>
    <t>Criminal Justice/Homeland Security Degree Online</t>
  </si>
  <si>
    <t>Culinary Arts Degree</t>
  </si>
  <si>
    <t>Diesel Heavy Equipment Technology</t>
  </si>
  <si>
    <t>Early Childhood Education Degree</t>
  </si>
  <si>
    <t>Environmental Science Degree</t>
  </si>
  <si>
    <t>Health , Wellness Facilitator Degree</t>
  </si>
  <si>
    <t>1*</t>
  </si>
  <si>
    <t>Health Science Degree</t>
  </si>
  <si>
    <t>Human Services Degree</t>
  </si>
  <si>
    <t>Information Technology Degree</t>
  </si>
  <si>
    <t>7*</t>
  </si>
  <si>
    <t>Interdisciplinary Studies</t>
  </si>
  <si>
    <t>Liberal Arts Degree</t>
  </si>
  <si>
    <t>Medical Assistant Degree</t>
  </si>
  <si>
    <t>9**</t>
  </si>
  <si>
    <t>Nursing Degree</t>
  </si>
  <si>
    <t>Office Management - Medical Degree</t>
  </si>
  <si>
    <t>Resort &amp; Recr.Mgmt-Adventure Leadership</t>
  </si>
  <si>
    <t>Resort &amp; Recr.Mgmt-Conferences,Marketing</t>
  </si>
  <si>
    <t>Resort &amp; Recr.Mgmt-Hotel Administration</t>
  </si>
  <si>
    <t>Teacher Education</t>
  </si>
  <si>
    <t>Teacher Education/Early Childhood Education</t>
  </si>
  <si>
    <t>Trades Management</t>
  </si>
  <si>
    <t>Undeclared</t>
  </si>
  <si>
    <t>Total Undergraduate</t>
  </si>
  <si>
    <t>(Credit Hours Generated at the Undergraduate and Graduate Levels)</t>
  </si>
  <si>
    <t>Form 4.4</t>
  </si>
  <si>
    <t>Academic Year</t>
  </si>
  <si>
    <t>2019-20</t>
  </si>
  <si>
    <t>2020-21</t>
  </si>
  <si>
    <t>2021-22</t>
  </si>
  <si>
    <t>2022-23(Fall Only)</t>
  </si>
  <si>
    <t>2023-24</t>
  </si>
  <si>
    <t>Arts &amp; Humanities</t>
  </si>
  <si>
    <t>Business</t>
  </si>
  <si>
    <t>Education, Social, &amp; Behavioral Science</t>
  </si>
  <si>
    <t>Health Science &amp; Services</t>
  </si>
  <si>
    <t>Hospitality &amp; Culinary</t>
  </si>
  <si>
    <t>Industry &amp; Transportation</t>
  </si>
  <si>
    <t xml:space="preserve">STEM &amp; Advanced Manufacturing </t>
  </si>
  <si>
    <t>Non Degree Major</t>
  </si>
  <si>
    <t>NonDegree Major</t>
  </si>
  <si>
    <t>Total</t>
  </si>
  <si>
    <t>(Information Literacy sessions)</t>
  </si>
  <si>
    <t>Form 4.5</t>
  </si>
  <si>
    <t xml:space="preserve">FY 20 </t>
  </si>
  <si>
    <t>FY 21</t>
  </si>
  <si>
    <t>FY 22</t>
  </si>
  <si>
    <t>FY 23 (Fall 2022)</t>
  </si>
  <si>
    <t>(This year forward goal) FY23</t>
  </si>
  <si>
    <t>Sessions embedded in a class *Class Visits ML</t>
  </si>
  <si>
    <t>Sessions embedded in a class **College Comp</t>
  </si>
  <si>
    <t>On-Demand Individual Sessions</t>
  </si>
  <si>
    <t>Branch/other locations</t>
  </si>
  <si>
    <t xml:space="preserve">Sessions embedded in a class *Clas Visits ML </t>
  </si>
  <si>
    <t>Sessions embedded into Running Start</t>
  </si>
  <si>
    <t xml:space="preserve">Online sessions (Synchronous or Asynchronous Video) </t>
  </si>
  <si>
    <t>Online Sessions (College Comp Online)</t>
  </si>
  <si>
    <t>URL of Information Literacy Reports</t>
  </si>
  <si>
    <r>
      <rPr>
        <b/>
        <sz val="10"/>
        <color rgb="FF000000"/>
        <rFont val="Garamond"/>
        <family val="1"/>
      </rPr>
      <t>Notes: Headcount by Program</t>
    </r>
    <r>
      <rPr>
        <sz val="10"/>
        <color rgb="FF000000"/>
        <rFont val="Garamond"/>
        <family val="1"/>
      </rPr>
      <t xml:space="preserve">: * "Goal" column are estimates from program coordinators made in "         " of 2022. --- Enrollment values are not "census date" numbers; they reflect enrollment across the semester for Fall 2019, 2020, and 2021. Enrollment for Fall 2022 is current as of the late date on this form. --- Veera Client job is STD 4 Fall Enrollment by Program -
- Each student is counted once, even if seeking more than one credential. Only fall semester enrollment is included: no spring or summer. This causes us to "miss" students who enroll in very short-term as well as Programs that run in Semester long increments.                                                                                                                                                *Indicates Program Shelved- No longer accepting applications. ** Indicates Program Eliminated, Students enrolled finishing out program. X indicates program eliminated.                                                                                                                                                                                                                                                                     AY 22-23; Certificates: 22. Associate Degrees; 19. Information Technology-AS: Program has been shelved- no longer accepting new students. Autism Education: Program eliminated. Electric Vehicle Technology- Cert: New Program 30 Cr certificate. Automotive Service Management- AAS: Program Eliminated. Food Service Essentials-CERT. Program added (in place of Culinary &amp; Baking &amp; Pastry Art Certificates). Culinary Arts-Cert: Eliminated. (1 student finishing off program) Baking &amp; Pastry Arts Arts- Certificate: Eliminated.                                                                                                                                                                                                                                                           AY 21-22; Associate Degrees:21 Certificates: 24. Three programs were "shelved" this year * not accepting new applicants at that time. *Autism Education Cert, Resort &amp; Recreational Managment Cert, &amp; Resort Recreational Management Degree with (three tracks).  Criminal Justice/Homeland Security AS: Name change to Criminal Justice. Entry-Level Childcare Cert: Program name change: ECE Associate Teacher Credential.  Pipe Welding Cert- Running Spring Only                                                                                                                                AY 20- 21; Associate Degrees: 20. Certificates: 24.  Medical Assistant Degree: Eliminated- no longer accepting students. Pipe Welding Cert: Summer only.                  DISTANCE LEARNING PROGRAMS: 20-21 2 @ 100% Online (Library, Autism), 21-22 2 @ 100% Online (Library, Autism), 22-23 1 @ 100% Online (Library) and 1 @ 50% Online (Medical Coding)                                                                                                                                                                                                                                                                                                                                                                          </t>
    </r>
    <r>
      <rPr>
        <b/>
        <sz val="10"/>
        <color rgb="FF000000"/>
        <rFont val="Garamond"/>
        <family val="1"/>
      </rPr>
      <t>Notes:</t>
    </r>
    <r>
      <rPr>
        <sz val="10"/>
        <color rgb="FF000000"/>
        <rFont val="Garamond"/>
        <family val="1"/>
      </rPr>
      <t xml:space="preserve"> </t>
    </r>
    <r>
      <rPr>
        <b/>
        <sz val="10"/>
        <color rgb="FF000000"/>
        <rFont val="Garamond"/>
        <family val="1"/>
      </rPr>
      <t>Credit Hours Generated:</t>
    </r>
    <r>
      <rPr>
        <sz val="10"/>
        <color rgb="FF000000"/>
        <rFont val="Garamond"/>
        <family val="1"/>
      </rPr>
      <t xml:space="preserve"> *Current Year Actual is Fall credits only. As of 11.18.22. 2019-20 includes the Fall 2019, Spring 2020, and Summer 2020. Non Degree Major numbers include dual enrollment (Running Start and eStart &amp; Early College) as well as credits sold in non degree Majors.                                                                                                                                                                                                                                                                                         </t>
    </r>
    <r>
      <rPr>
        <b/>
        <sz val="10"/>
        <color rgb="FF000000"/>
        <rFont val="Garamond"/>
        <family val="1"/>
      </rPr>
      <t>Notes: Information Literacy:</t>
    </r>
    <r>
      <rPr>
        <sz val="10"/>
        <color rgb="FF000000"/>
        <rFont val="Garamond"/>
        <family val="1"/>
      </rPr>
      <t xml:space="preserve"> Icluding college composition as listed in outcomes (NOT including CO-Reqs) in syllabi and external librarian sessions. . Library Information literacy data was reported as Fiscal Year from the 2018 NECHE Report. For consistency data reported in this form includes fiscal year, fall, spring, and summer semesters. For example FY 20 includes Fall 2019, Spring 2020, and summer 2020. FY 23 includes Fall 22 only. Sessions embedded in a class on the Berlin campus (defined as class visits done by the college librarian-NOT College Comp or Running Start) OR (as defined by an outcome met each class session as listed in College Comp Syllabi). Sessions embedded in a class ** College Comp- For consistency in data collection numbers represent the number of college compositiion courses that ran during the FY. Even though information literacy as an outcome may have been adressed weekly, there was no way of distinguishing between the number of weeks when some college comp syllabi were not including targeted outcomes weekly. (To keep consistent we counted one section of college composition as a 1) On -demand individual sessions; (1-1 library sessions marked as 3-4-5 on the READ Scale). Sessions embedded into Running Start include college composition only. Online sessions defined as synchronous sessions or asynchronous video sessions created or shared for a specific class, not Running Start). Online Sessions (College Comp Online); represent the number of online college comp courses that ran during that FY. </t>
    </r>
  </si>
  <si>
    <t>Standard 5:  Students</t>
  </si>
  <si>
    <t>(Admissions, Fall Term)</t>
  </si>
  <si>
    <t>Complete this form for each distinct student body identified by the institution (see Standard 5.1)</t>
  </si>
  <si>
    <t>Credit Seeking Students Only  -  Including Continuing Education</t>
  </si>
  <si>
    <t xml:space="preserve">Goal </t>
  </si>
  <si>
    <t>(specify year)</t>
  </si>
  <si>
    <t>(FY 2    )</t>
  </si>
  <si>
    <t>Freshmen - Undergraduate</t>
  </si>
  <si>
    <t>Completed Applications</t>
  </si>
  <si>
    <t>Applications Accepted</t>
  </si>
  <si>
    <t>Applicants Enrolled</t>
  </si>
  <si>
    <t xml:space="preserve"> % Accepted of Applied</t>
  </si>
  <si>
    <t>% Enrolled of Accepted</t>
  </si>
  <si>
    <t>Percent Change Year over Year</t>
  </si>
  <si>
    <t xml:space="preserve">     Completed Applications</t>
  </si>
  <si>
    <t>na</t>
  </si>
  <si>
    <t xml:space="preserve">     Applications Accepted</t>
  </si>
  <si>
    <t xml:space="preserve">     Applicants Enrolled</t>
  </si>
  <si>
    <t>Average of statistical indicator of aptitude of enrollees: (define below)</t>
  </si>
  <si>
    <t>Transfers - Undergraduate</t>
  </si>
  <si>
    <t>Applications Enrolled</t>
  </si>
  <si>
    <t xml:space="preserve"> % Enrolled of Accepted</t>
  </si>
  <si>
    <t>Master's Degree</t>
  </si>
  <si>
    <t>% Accepted of Applied</t>
  </si>
  <si>
    <t xml:space="preserve">First Professional Degree </t>
  </si>
  <si>
    <t>Doctoral Degree</t>
  </si>
  <si>
    <t>(Enrollment, Fall Term)</t>
  </si>
  <si>
    <t>Credit-Seeking Students Only  -  Including Continuing Education</t>
  </si>
  <si>
    <t>(FY 2020 )</t>
  </si>
  <si>
    <t>(FY 2021 )</t>
  </si>
  <si>
    <t>(FY 2022 )</t>
  </si>
  <si>
    <t>(FY 2023)</t>
  </si>
  <si>
    <t>(FY 2024 )</t>
  </si>
  <si>
    <t>UNDERGRADUATE</t>
  </si>
  <si>
    <t>First Year        Full-Time Headcount</t>
  </si>
  <si>
    <t xml:space="preserve">   Part-Time Headcount</t>
  </si>
  <si>
    <t xml:space="preserve">   Total Headcount</t>
  </si>
  <si>
    <t xml:space="preserve">   Total FTE</t>
  </si>
  <si>
    <t>Second Year   Full-Time Headcount</t>
  </si>
  <si>
    <t>Dual/HS        Full-Time Headcount</t>
  </si>
  <si>
    <t>Nonmatric      Full-Time Headcount</t>
  </si>
  <si>
    <t>Total Undergraduate Students</t>
  </si>
  <si>
    <t xml:space="preserve">                       Full-Time Headcount</t>
  </si>
  <si>
    <t xml:space="preserve">                       Part-Time Headcount</t>
  </si>
  <si>
    <t xml:space="preserve">                       Total Headcount</t>
  </si>
  <si>
    <t xml:space="preserve">                       Total FTE </t>
  </si>
  <si>
    <t xml:space="preserve">     % Change FTE Undergraduate</t>
  </si>
  <si>
    <t xml:space="preserve"> Part-time/Full-time Status and FTEs are based on Term Credits Sold.    First Year/Second Year is based on Cumulative Earned credits with 30 or more being Second Year </t>
  </si>
  <si>
    <t>(Financial Aid, Debt, Developmental Courses)</t>
  </si>
  <si>
    <t xml:space="preserve">Where does the institution describe the students it seeks to serve?  </t>
  </si>
  <si>
    <t>(FY 2 017 )</t>
  </si>
  <si>
    <t>(FY 2018)</t>
  </si>
  <si>
    <t>(FY 2019)</t>
  </si>
  <si>
    <t>Three-year Cohort Default Rate</t>
  </si>
  <si>
    <t xml:space="preserve">Three-year Loan repayment rate </t>
  </si>
  <si>
    <t>(from College Scorecard)</t>
  </si>
  <si>
    <t>3 Years Prior</t>
  </si>
  <si>
    <t>2 Years Prior</t>
  </si>
  <si>
    <t>Most Recently Completed Year</t>
  </si>
  <si>
    <t>Current Year</t>
  </si>
  <si>
    <t>Goal (specify year)</t>
  </si>
  <si>
    <t>(FY 2020)</t>
  </si>
  <si>
    <t>(FY 2021)</t>
  </si>
  <si>
    <t>(FY 2022)</t>
  </si>
  <si>
    <t>(FY 2024)</t>
  </si>
  <si>
    <t>Student Financial Aid</t>
  </si>
  <si>
    <t>Total Federal Aid</t>
  </si>
  <si>
    <t>Grants</t>
  </si>
  <si>
    <t>Loans</t>
  </si>
  <si>
    <t>Work Study</t>
  </si>
  <si>
    <t>Total State Aid</t>
  </si>
  <si>
    <t>Total Institutional Aid</t>
  </si>
  <si>
    <t>Total Private Aid</t>
  </si>
  <si>
    <t xml:space="preserve">Loans </t>
  </si>
  <si>
    <t>Student Debt</t>
  </si>
  <si>
    <t>Percent of students graduating with debt (include all students who graduated in this calculation)</t>
  </si>
  <si>
    <t>Undergraduates</t>
  </si>
  <si>
    <t>Graduates</t>
  </si>
  <si>
    <t>First professional students</t>
  </si>
  <si>
    <t>For students with debt:</t>
  </si>
  <si>
    <t>Average amount of debt for students leaving the institution with a degree</t>
  </si>
  <si>
    <t>Average amount of debt for students leaving the institution without a degree</t>
  </si>
  <si>
    <t>Graduate Students</t>
  </si>
  <si>
    <t>Percent of First-year students in Developmental Courses (courses for which no credit toward a degree is granted)</t>
  </si>
  <si>
    <t>English as a Second/Other Language</t>
  </si>
  <si>
    <t>English (reading, writing, communication skills)</t>
  </si>
  <si>
    <t>Math</t>
  </si>
  <si>
    <t xml:space="preserve">Other </t>
  </si>
  <si>
    <t xml:space="preserve">3 Year Loan Repayment rate is for years 14/15, 15/16, and 16/17.  Those are the most recent rates available.  Average debt for students leaving the institution </t>
  </si>
  <si>
    <t>Standard 6: Teaching, Learning, and Scholarship</t>
  </si>
  <si>
    <t>(Faculty by Category and Rank; Academic Staff by Category, Fall Term)</t>
  </si>
  <si>
    <t>(FY 2020   )</t>
  </si>
  <si>
    <t>(FY 2021    )</t>
  </si>
  <si>
    <t>(FY 2022    )</t>
  </si>
  <si>
    <t>(FY 2023   )</t>
  </si>
  <si>
    <t>Number of Faculty by category</t>
  </si>
  <si>
    <t>Full-time</t>
  </si>
  <si>
    <t>Part-time</t>
  </si>
  <si>
    <t>Adjunct</t>
  </si>
  <si>
    <t>*Clinical</t>
  </si>
  <si>
    <t>Research</t>
  </si>
  <si>
    <t>n/a</t>
  </si>
  <si>
    <t>Visiting</t>
  </si>
  <si>
    <t>Other; specify below:</t>
  </si>
  <si>
    <t xml:space="preserve">     Total</t>
  </si>
  <si>
    <t>†Percentage of Courses taught by full-time faculty</t>
  </si>
  <si>
    <t>Number of Faculty by rank, if applicable</t>
  </si>
  <si>
    <t>Professor</t>
  </si>
  <si>
    <t>Associate</t>
  </si>
  <si>
    <t>Assistant</t>
  </si>
  <si>
    <t>Instructor</t>
  </si>
  <si>
    <t>Program Coordinator</t>
  </si>
  <si>
    <t>††Number of Academic Staff by category</t>
  </si>
  <si>
    <t>Librarians</t>
  </si>
  <si>
    <t>Advisors</t>
  </si>
  <si>
    <t>Instructional Designers</t>
  </si>
  <si>
    <t>*“Faculty who teach in clinical setting are counted just once in this chart, under their respective "Full time faculty," "Part time faculty," or "Adjunct faculty."                                                                                                                                                                       †In "% of courses taught by full-time faculty," only credit-bearing courses were counted (no labs), and when</t>
  </si>
  <si>
    <t xml:space="preserve">courses were team-taught, if either faculty member was full-time, the course was counted as taught by full-time.                                                                                                ††Academic Staff who teach as Adjunct are counted just once on this page, under Academic Staff.   </t>
  </si>
  <si>
    <t>(Appointments, Tenure, Departures,  Retirements, Teaching Load Full Academic Year)</t>
  </si>
  <si>
    <t>(FY 2020    )</t>
  </si>
  <si>
    <t>(FY 2022   )</t>
  </si>
  <si>
    <t>FT</t>
  </si>
  <si>
    <t>PT</t>
  </si>
  <si>
    <t>Number of Faculty Appointed</t>
  </si>
  <si>
    <t>No rank</t>
  </si>
  <si>
    <t>Other</t>
  </si>
  <si>
    <t>Number of Faculty in Tenured Positions</t>
  </si>
  <si>
    <t>Number of Faculty Departing</t>
  </si>
  <si>
    <t>Number of Faculty Retiring</t>
  </si>
  <si>
    <t>Standard 7: Institutional Resources</t>
  </si>
  <si>
    <t>(Headcount of Employees by Occupational Category)</t>
  </si>
  <si>
    <t>For each of the occupational categories below, enter the data reported on the IPEDS Human Resources Survey (Parts B and D1) for each of the years listed.</t>
  </si>
  <si>
    <t>If your institution does not submit IPEDS, visit this link for information about how to complete this form: https://surveys.nces.ed.gov/IPEDS/Downloads/Forms/package_1_43.pdf</t>
  </si>
  <si>
    <t>(FY 20)</t>
  </si>
  <si>
    <t>(FY 21)</t>
  </si>
  <si>
    <t>(FY 22)</t>
  </si>
  <si>
    <t>(FY 23)</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</si>
  <si>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</si>
  <si>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</si>
  <si>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</si>
  <si>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</si>
  <si>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</si>
  <si>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</si>
  <si>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</si>
  <si>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</si>
  <si>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</si>
  <si>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</si>
  <si>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</si>
  <si>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</si>
  <si>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</si>
  <si>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</si>
  <si>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</si>
  <si>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</si>
  <si>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 xml:space="preserve">"FY" used as Academic Year for this sheet. 
"Current Year" for this sheet is AY 2022: Banner Terms 202210, 202220, 202230.
Data taken from IPEDS "Human Resources" report. Snapshot date is 11/1.                                                                                   </t>
  </si>
  <si>
    <t>Standard 7:  Institutional Resources</t>
  </si>
  <si>
    <t>(Statement of Revenues and Expenses)</t>
  </si>
  <si>
    <t>Fiscal Year ends - month&amp; day: (06/30)</t>
  </si>
  <si>
    <t>3 Years Prior         (FY20)</t>
  </si>
  <si>
    <t>2 Years Prior                    (FY21)</t>
  </si>
  <si>
    <t xml:space="preserve">Most Recently Completed Year              (FY 22)   </t>
  </si>
  <si>
    <t>Current Year          (FY 23)</t>
  </si>
  <si>
    <t xml:space="preserve">Next Year Forward           (FY 24)   </t>
  </si>
  <si>
    <t>OPERATING REVENUES (in 000s)</t>
  </si>
  <si>
    <t>Tuition and fees</t>
  </si>
  <si>
    <t>Room and board</t>
  </si>
  <si>
    <t xml:space="preserve">Less: Financial aid </t>
  </si>
  <si>
    <t xml:space="preserve">Net student fees </t>
  </si>
  <si>
    <t xml:space="preserve"> Government grants and contracts </t>
  </si>
  <si>
    <t xml:space="preserve"> Private gifts, grants and contracts </t>
  </si>
  <si>
    <t xml:space="preserve"> Other auxiliary enterprises  </t>
  </si>
  <si>
    <t xml:space="preserve">Endowment income used in operations </t>
  </si>
  <si>
    <t>Other revenue (specify):</t>
  </si>
  <si>
    <t>Other revenue (specify): Littleton donations</t>
  </si>
  <si>
    <t>Net assets released from restrictions</t>
  </si>
  <si>
    <r>
      <t xml:space="preserve"> </t>
    </r>
    <r>
      <rPr>
        <b/>
        <sz val="10"/>
        <rFont val="Garamond"/>
        <family val="1"/>
      </rPr>
      <t>Total Operating Revenues</t>
    </r>
  </si>
  <si>
    <t xml:space="preserve"> OPERATING EXPENSES (in 000s)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</si>
  <si>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</si>
  <si>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</si>
  <si>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</si>
  <si>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</si>
  <si>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</si>
  <si>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</si>
  <si>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</si>
  <si>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</si>
  <si>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</si>
  <si>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</si>
  <si>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</si>
  <si>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Other expenses (specify):  Littleton/Berlin construction</t>
  </si>
  <si>
    <t xml:space="preserve">Total operating expenditures </t>
  </si>
  <si>
    <t>Change in net assets from operations</t>
  </si>
  <si>
    <t>NON OPERATING REVENUES (in 000s)</t>
  </si>
  <si>
    <t>State appropriations (net)</t>
  </si>
  <si>
    <t>Investment return</t>
  </si>
  <si>
    <t>Interest expense (public institutions)</t>
  </si>
  <si>
    <t xml:space="preserve">Gifts, bequests and contributions not used in operations </t>
  </si>
  <si>
    <t>Other (specify): Federal non-operating grants</t>
  </si>
  <si>
    <t>Other (specify): State non-operating grants</t>
  </si>
  <si>
    <t>Other (specify): Gifts &amp; local non-operating grants &amp; other</t>
  </si>
  <si>
    <t xml:space="preserve">Net non-operating revenues </t>
  </si>
  <si>
    <t xml:space="preserve">Income before other revenues, expenses, gains, or losses </t>
  </si>
  <si>
    <t>Capital appropriations (public institutions)</t>
  </si>
  <si>
    <t>Other (specify):</t>
  </si>
  <si>
    <t>TOTAL INCREASE/DECREASE IN NET ASSETS</t>
  </si>
  <si>
    <t>(Statement of Financial Position/Statement of Net Assets)</t>
  </si>
  <si>
    <t>Fiscal Year ends - month &amp; day: (06/30)</t>
  </si>
  <si>
    <t>2 Years Prior                    (FY 20)</t>
  </si>
  <si>
    <t>1 Year Prior                     (FY 21)</t>
  </si>
  <si>
    <t>Most Recent Year (FY 22)</t>
  </si>
  <si>
    <t xml:space="preserve">Percent Change                                                 2 yrs-1 yr prior            1 yr-most  recent            </t>
  </si>
  <si>
    <t>ASSETS (in 000s)</t>
  </si>
  <si>
    <t>Cash and Short Term Investments</t>
  </si>
  <si>
    <t xml:space="preserve">Cash held by State Treasurer </t>
  </si>
  <si>
    <t>Deposits held by State Treasurer</t>
  </si>
  <si>
    <t>Accounts Receivable, Net</t>
  </si>
  <si>
    <t>Contributions Receivable, Net</t>
  </si>
  <si>
    <t xml:space="preserve">Inventory and Prepaid Expenses </t>
  </si>
  <si>
    <t>Long-Term Investments</t>
  </si>
  <si>
    <t>Loans to Students</t>
  </si>
  <si>
    <t>Funds held under bond agreement</t>
  </si>
  <si>
    <t xml:space="preserve">Property, plants, and equipment, net </t>
  </si>
  <si>
    <t>Other Assets</t>
  </si>
  <si>
    <r>
      <t xml:space="preserve"> </t>
    </r>
    <r>
      <rPr>
        <b/>
        <sz val="10"/>
        <rFont val="Garamond"/>
        <family val="1"/>
      </rPr>
      <t xml:space="preserve">Total Assets  </t>
    </r>
  </si>
  <si>
    <t>LIABILITIES (in 000s)</t>
  </si>
  <si>
    <t>Accounts payable and accrued liabilities</t>
  </si>
  <si>
    <t xml:space="preserve">Deferred revenue &amp; refundable advances  </t>
  </si>
  <si>
    <t>Due to state</t>
  </si>
  <si>
    <t xml:space="preserve">Due to affiliates </t>
  </si>
  <si>
    <t xml:space="preserve">Annuity and life income obligations </t>
  </si>
  <si>
    <t xml:space="preserve">Amounts held on behalf of others </t>
  </si>
  <si>
    <t>Long-term investments</t>
  </si>
  <si>
    <t>Refundable government advances</t>
  </si>
  <si>
    <t xml:space="preserve">Other long-term liabilities  </t>
  </si>
  <si>
    <t>Total Liabilities</t>
  </si>
  <si>
    <t>NET ASSETS (in 000s)</t>
  </si>
  <si>
    <t xml:space="preserve">Unrestricted net assets  </t>
  </si>
  <si>
    <t>Institutional</t>
  </si>
  <si>
    <t xml:space="preserve">     Foundation</t>
  </si>
  <si>
    <r>
      <t xml:space="preserve">   </t>
    </r>
    <r>
      <rPr>
        <b/>
        <sz val="10"/>
        <rFont val="Garamond"/>
        <family val="1"/>
      </rPr>
      <t xml:space="preserve">  Total </t>
    </r>
  </si>
  <si>
    <t>Temporarily restricted net assets</t>
  </si>
  <si>
    <t xml:space="preserve">     Institutional</t>
  </si>
  <si>
    <r>
      <t xml:space="preserve"> </t>
    </r>
    <r>
      <rPr>
        <b/>
        <sz val="10"/>
        <rFont val="Garamond"/>
        <family val="1"/>
      </rPr>
      <t xml:space="preserve">    Total </t>
    </r>
  </si>
  <si>
    <t xml:space="preserve">Permanently restricted net assets </t>
  </si>
  <si>
    <r>
      <t xml:space="preserve">    </t>
    </r>
    <r>
      <rPr>
        <b/>
        <sz val="10"/>
        <rFont val="Garamond"/>
        <family val="1"/>
      </rPr>
      <t xml:space="preserve"> Total </t>
    </r>
  </si>
  <si>
    <t xml:space="preserve">Total Net Assets </t>
  </si>
  <si>
    <t>TOTAL LIABILITIES and NET ASSETS</t>
  </si>
  <si>
    <t>(Statement of Debt)</t>
  </si>
  <si>
    <t>FISCAL YEAR ENDS month &amp; day (06/30)</t>
  </si>
  <si>
    <t>3 Years Prior           (FY20    )</t>
  </si>
  <si>
    <t>2 Years Prior (FY21    )</t>
  </si>
  <si>
    <t xml:space="preserve">Most Recently Completed Year              (FY 22      )   </t>
  </si>
  <si>
    <t>Current Year           (FY 23      )</t>
  </si>
  <si>
    <t xml:space="preserve">Next Year Forward           (FY 24      )   </t>
  </si>
  <si>
    <t xml:space="preserve">Long-term Debt  </t>
  </si>
  <si>
    <t>Beginning balance</t>
  </si>
  <si>
    <t>Additions</t>
  </si>
  <si>
    <t>Reductions</t>
  </si>
  <si>
    <t>Ending balance</t>
  </si>
  <si>
    <t xml:space="preserve">Interest paid during fiscal year </t>
  </si>
  <si>
    <t>Current Portion</t>
  </si>
  <si>
    <t>Bond Rating</t>
  </si>
  <si>
    <r>
      <rPr>
        <b/>
        <sz val="10"/>
        <rFont val="Garamond"/>
        <family val="1"/>
      </rPr>
      <t>Debt Service Coverage</t>
    </r>
    <r>
      <rPr>
        <sz val="10"/>
        <rFont val="Garamond"/>
        <family val="1"/>
      </rPr>
      <t xml:space="preserve">
Operating Income / (Annual Interest + Current Portion of Debt)</t>
    </r>
  </si>
  <si>
    <r>
      <rPr>
        <b/>
        <sz val="10"/>
        <rFont val="Garamond"/>
        <family val="1"/>
      </rPr>
      <t>Debt to Net Assets Ratio</t>
    </r>
    <r>
      <rPr>
        <sz val="10"/>
        <rFont val="Garamond"/>
        <family val="1"/>
      </rPr>
      <t xml:space="preserve">
Long-tem Debt / Total Net Assets</t>
    </r>
  </si>
  <si>
    <r>
      <rPr>
        <b/>
        <sz val="10"/>
        <rFont val="Garamond"/>
        <family val="1"/>
      </rPr>
      <t>Debt to Assets Ratio</t>
    </r>
    <r>
      <rPr>
        <sz val="10"/>
        <rFont val="Garamond"/>
        <family val="1"/>
      </rPr>
      <t xml:space="preserve">
Long-term Debt / Total Assets</t>
    </r>
  </si>
  <si>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</si>
  <si>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Bonds issued through the State of NH, not directly to WMCC (CCSNH). College is provided with schedules for repayment to the State. The State can refinance at any time.   FY22 additions related to GASB 87 lease accounting.</t>
  </si>
  <si>
    <t xml:space="preserve">Line(s) of Credit:  List the institutions line(s) of credit and their uses.  </t>
  </si>
  <si>
    <t>WMCC does not have any lines of credit.</t>
  </si>
  <si>
    <t xml:space="preserve">Future borrowing plans (please describe).  </t>
  </si>
  <si>
    <t>No future borrowing plans at this time.</t>
  </si>
  <si>
    <t>(Supplemental Data)</t>
  </si>
  <si>
    <t>FISCAL YEAR ENDS month &amp; day ( 06 /30)</t>
  </si>
  <si>
    <t xml:space="preserve">Most Recently Completed Year                 (FY 22      )   </t>
  </si>
  <si>
    <t>NET ASSETS</t>
  </si>
  <si>
    <t xml:space="preserve">Net assets beginning of year </t>
  </si>
  <si>
    <t xml:space="preserve">Total increase/decrease in net assets   </t>
  </si>
  <si>
    <t xml:space="preserve">Net assets end of year  </t>
  </si>
  <si>
    <t>FINANCIAL AID</t>
  </si>
  <si>
    <t xml:space="preserve">Source of funds </t>
  </si>
  <si>
    <t xml:space="preserve">Unrestricted institutional  </t>
  </si>
  <si>
    <t xml:space="preserve">Federal, state and private grants </t>
  </si>
  <si>
    <t>Restricted funds</t>
  </si>
  <si>
    <t>% Discount of tuition and fees</t>
  </si>
  <si>
    <t>% Unrestricted discount</t>
  </si>
  <si>
    <t>Net Tuition Revenue per FTE</t>
  </si>
  <si>
    <t>FEDERAL FINANCIAL RESPONSIBILITY COMPOSITE SCORE</t>
  </si>
  <si>
    <t xml:space="preserve">Please indicate your institution's endowment spending policy:  </t>
  </si>
  <si>
    <t>Please enter any explanatory notes in the box below.</t>
  </si>
  <si>
    <t>FY22 financial statements restated April, 2023 due to a correction in OPEB liabilities.   FY21 to FY22 net assets corrected.   Please see FY22 audit for further explanation</t>
  </si>
  <si>
    <t>(Liquidity)</t>
  </si>
  <si>
    <t>FISCAL YEAR ENDS month &amp; day (06 /30)</t>
  </si>
  <si>
    <t>3 Years Prior           (FY20 )</t>
  </si>
  <si>
    <t>2 Years Prior (FY21)</t>
  </si>
  <si>
    <t xml:space="preserve">Most Recently Completed Year                 (FY 22)   </t>
  </si>
  <si>
    <t>Current Year           (FY 23)</t>
  </si>
  <si>
    <t xml:space="preserve">Next Year Forward           (FY 24 )   </t>
  </si>
  <si>
    <t>CASH FLOW</t>
  </si>
  <si>
    <t>Cash and Cash Equivalents beginning of year</t>
  </si>
  <si>
    <t>Cash Flow from Operating Activities</t>
  </si>
  <si>
    <t>Cash Flow from Investing Activities</t>
  </si>
  <si>
    <t xml:space="preserve">        Cash Flow from Financing Activities</t>
  </si>
  <si>
    <t>Cash and Cash Equivalents                 end of year</t>
  </si>
  <si>
    <t>LIQUIDITY RATIOS</t>
  </si>
  <si>
    <t xml:space="preserve">        Current Assets</t>
  </si>
  <si>
    <t xml:space="preserve">Current Liabilities </t>
  </si>
  <si>
    <t>Current Ratio</t>
  </si>
  <si>
    <t>Days Cash on Hand
((Cash and Cash Equivalents / [Operating Expenses + Depreciation and other noncash expenses])/ 365)</t>
  </si>
  <si>
    <t>Please enter any explanatory notes in the box below that may impact the institution's cash flow.</t>
  </si>
  <si>
    <t>Has the institution needed to access its restricted net assets or liquidate other financial assets to fund operations?   If so, please describe and indicate when approvals (if required) were obtained from the state's authority.</t>
  </si>
  <si>
    <t>No</t>
  </si>
  <si>
    <t>WMCC cash flow managed by the CCSNH Controller's Office</t>
  </si>
  <si>
    <t>Standard 8:  Educational Effectiveness
(Undergraduate Retention and Graduation Rates)</t>
  </si>
  <si>
    <t>Student Success Measures/
Prior Performance and Goals</t>
  </si>
  <si>
    <t>3 Years
Prior</t>
  </si>
  <si>
    <t>2 Years
Prior</t>
  </si>
  <si>
    <t>1 Year
Prior</t>
  </si>
  <si>
    <t>Next Year Forward (goal)</t>
  </si>
  <si>
    <t xml:space="preserve">           Year the date were reported to IPEDS:</t>
  </si>
  <si>
    <t>FY 19</t>
  </si>
  <si>
    <t>FY20</t>
  </si>
  <si>
    <t>FY21</t>
  </si>
  <si>
    <t>FY22</t>
  </si>
  <si>
    <t>FY23</t>
  </si>
  <si>
    <r>
      <rPr>
        <b/>
        <sz val="9"/>
        <color rgb="FF000000"/>
        <rFont val="Garamond"/>
        <family val="1"/>
      </rPr>
      <t xml:space="preserve">IPEDS </t>
    </r>
    <r>
      <rPr>
        <b/>
        <u/>
        <sz val="9"/>
        <color rgb="FF000000"/>
        <rFont val="Garamond"/>
        <family val="1"/>
      </rPr>
      <t>Retention</t>
    </r>
    <r>
      <rPr>
        <b/>
        <sz val="9"/>
        <color rgb="FF000000"/>
        <rFont val="Garamond"/>
        <family val="1"/>
      </rPr>
      <t xml:space="preserve"> Data </t>
    </r>
  </si>
  <si>
    <t xml:space="preserve"> Associate's degree and certificate students (FT Full Time)</t>
  </si>
  <si>
    <t>Associate's degree and certificate students (Part Time))</t>
  </si>
  <si>
    <r>
      <rPr>
        <b/>
        <sz val="9"/>
        <color rgb="FF000000"/>
        <rFont val="Garamond"/>
        <family val="1"/>
      </rPr>
      <t>IPEDS</t>
    </r>
    <r>
      <rPr>
        <b/>
        <u/>
        <sz val="9"/>
        <color rgb="FF000000"/>
        <rFont val="Garamond"/>
        <family val="1"/>
      </rPr>
      <t xml:space="preserve"> Graduation</t>
    </r>
    <r>
      <rPr>
        <b/>
        <sz val="9"/>
        <color rgb="FF000000"/>
        <rFont val="Garamond"/>
        <family val="1"/>
      </rPr>
      <t xml:space="preserve"> Data (150% of time)</t>
    </r>
  </si>
  <si>
    <t>Associate's degree and certificate students (Full Time)</t>
  </si>
  <si>
    <r>
      <rPr>
        <b/>
        <sz val="9"/>
        <color rgb="FF000000"/>
        <rFont val="Garamond"/>
        <family val="1"/>
      </rPr>
      <t xml:space="preserve">IPEDS </t>
    </r>
    <r>
      <rPr>
        <b/>
        <u/>
        <sz val="9"/>
        <color rgb="FF000000"/>
        <rFont val="Garamond"/>
        <family val="1"/>
      </rPr>
      <t>Outcomes Measures</t>
    </r>
    <r>
      <rPr>
        <b/>
        <sz val="9"/>
        <color rgb="FF000000"/>
        <rFont val="Garamond"/>
        <family val="1"/>
      </rPr>
      <t xml:space="preserve"> Data: Cohort Enters</t>
    </r>
  </si>
  <si>
    <t>First-time, full time students</t>
  </si>
  <si>
    <t>Awarded a degree or cert. within six years</t>
  </si>
  <si>
    <t>Awarded a degree or cert. within eight years</t>
  </si>
  <si>
    <t>Not awarded within eight years but still enrolled</t>
  </si>
  <si>
    <t>Subsequently enrolled elsewhere within eight years</t>
  </si>
  <si>
    <t>First-time, part-time students</t>
  </si>
  <si>
    <t>Transfer In: Non-first time, full-time students</t>
  </si>
  <si>
    <t>Transfer In: Non-first time, part-time students</t>
  </si>
  <si>
    <t>Other Undergraduate Retention/Persistence Rates (Add definitions/methodology in #1 below)</t>
  </si>
  <si>
    <t>First-Time, full-Time Pell</t>
  </si>
  <si>
    <t>Awarded a degree within six years</t>
  </si>
  <si>
    <t>Awarded a degree within eight years</t>
  </si>
  <si>
    <t>First-Time, full-Time Non Pell</t>
  </si>
  <si>
    <t>First-time, part-time Pell</t>
  </si>
  <si>
    <t>First-time, part-time non-Pell</t>
  </si>
  <si>
    <t>Not-first-time, full-time Pell</t>
  </si>
  <si>
    <t>Not-first-time, full-time non-Pell</t>
  </si>
  <si>
    <t>Not-first-time, part-time Pell</t>
  </si>
  <si>
    <t>Not-first-time, part-time non-Pell</t>
  </si>
  <si>
    <t>Other Undergraduate Graduation Rates (Add definitions/methodology in # 2 below)</t>
  </si>
  <si>
    <t>CCSNH "Full Time/FT" is 12 credits</t>
  </si>
  <si>
    <t>CCSNH "Part Time/FT" is &lt;12 credits</t>
  </si>
  <si>
    <t>"FY" used as Academic Year for this page</t>
  </si>
  <si>
    <t>IPEDS Retention taken from IPEDS "Fall Enrollment Survey Summary" section</t>
  </si>
  <si>
    <t>IPED Graduation (150% of time) taken from IPEDS "Graduation Rates 4-year Average Rates" section</t>
  </si>
  <si>
    <t>IPES Outcome Measures taken from IPEDS "Outcome Measures Component Summary" section</t>
  </si>
  <si>
    <t>Standard 8:  Educational Effectiveness
(Student Success and Progress Rates and Other Measures of Student Success)</t>
  </si>
  <si>
    <t>Associate Cohort Entering</t>
  </si>
  <si>
    <t>Category of Student/Outcome Measure</t>
  </si>
  <si>
    <t xml:space="preserve"> 6 years ago</t>
  </si>
  <si>
    <t>4 years ago</t>
  </si>
  <si>
    <t>First-time, Full-time Students</t>
  </si>
  <si>
    <t>Degree or certificate from WMCC</t>
  </si>
  <si>
    <t>Not graduated, still enrolled at WMCC</t>
  </si>
  <si>
    <t>Degree from a different institution</t>
  </si>
  <si>
    <t>Transferred to a different institution</t>
  </si>
  <si>
    <t>Not graduated, never transferred, no longer enrolled</t>
  </si>
  <si>
    <t>First-time, Part-time Students</t>
  </si>
  <si>
    <t>Non-first-time, Full-time Students</t>
  </si>
  <si>
    <t>Non-first-time, Part-time Students</t>
  </si>
  <si>
    <t>Measures of Student Achievement and Success/Institutional Performance and Goals</t>
  </si>
  <si>
    <t>Cohort Year</t>
  </si>
  <si>
    <t>FY17</t>
  </si>
  <si>
    <t>Success of students pursuing higher degrees (add more rows as needed; add definitions/methodology in #1 below)</t>
  </si>
  <si>
    <t>Bachelors Awarded</t>
  </si>
  <si>
    <t>Masters Awarded</t>
  </si>
  <si>
    <t>Doctorates</t>
  </si>
  <si>
    <t>Other measures of student success and achievement, including success of graduates in pursuing mission-related paths (e.g., Peace Corps, public service, global citizenship, leadership, spiritual formation) and success of graduates in fields for which they were not explicitly prepared (add more rows as needed; add definitions/methodology in #2 below)</t>
  </si>
  <si>
    <t>Definition and Methodology Explanations</t>
  </si>
  <si>
    <t>Data from National Student Clearinghouse</t>
  </si>
  <si>
    <t>Standard 8:  Educational Effectiveness
(Licensure Passage and Job Placement Rates and
Completion and Placement Rates for Short-Term Vocational Training Programs)</t>
  </si>
  <si>
    <t>3-Years Prior</t>
  </si>
  <si>
    <t>2-Years Prior</t>
  </si>
  <si>
    <t>1 Year Prior</t>
  </si>
  <si>
    <t>Most Recent
Year</t>
  </si>
  <si>
    <t>FY 2018-2019</t>
  </si>
  <si>
    <t>FY 2019-2020</t>
  </si>
  <si>
    <t>FY 2020-2021</t>
  </si>
  <si>
    <t>FY 2021-2022</t>
  </si>
  <si>
    <t xml:space="preserve">State Licensure Examination Passage Rates </t>
  </si>
  <si>
    <t>Name of exam</t>
  </si>
  <si>
    <t># who took exam</t>
  </si>
  <si>
    <t># who passed</t>
  </si>
  <si>
    <t>NH_CDL_A or VT_CDL_A</t>
  </si>
  <si>
    <t xml:space="preserve">National Licensure Passage Rates </t>
  </si>
  <si>
    <t>NCLEX (Nursing)</t>
  </si>
  <si>
    <t>20*</t>
  </si>
  <si>
    <t>30*</t>
  </si>
  <si>
    <t>19*</t>
  </si>
  <si>
    <t>24*</t>
  </si>
  <si>
    <t>CMA (Medical Assistant)**</t>
  </si>
  <si>
    <t>too soon</t>
  </si>
  <si>
    <t>Job Placement Rates</t>
  </si>
  <si>
    <t>Major/time period</t>
  </si>
  <si>
    <t>*</t>
  </si>
  <si>
    <t># of grads</t>
  </si>
  <si>
    <t># with jobs</t>
  </si>
  <si>
    <t>Nursing</t>
  </si>
  <si>
    <t>CDL/CDT</t>
  </si>
  <si>
    <t>7***</t>
  </si>
  <si>
    <t>17***</t>
  </si>
  <si>
    <t>14***</t>
  </si>
  <si>
    <t>18***</t>
  </si>
  <si>
    <t>Medical Assistant (certificate with or without A.S.)</t>
  </si>
  <si>
    <t>13****</t>
  </si>
  <si>
    <t>* Check this box if the program reported is subject to "gainful employment" requirements.</t>
  </si>
  <si>
    <t>Web location of gainful employment report (if applicable)</t>
  </si>
  <si>
    <t xml:space="preserve">NOTES: * Nursing pass rates include 1st and 2nd attempt for each cohort                                         </t>
  </si>
  <si>
    <t>** some students choose to take CCMA or NHA exam, and we do not get those results</t>
  </si>
  <si>
    <t>*** data provided by program coordinator was number of students with jobs, not necessarily in field of study</t>
  </si>
  <si>
    <t>**** 2 students in this grad cohort continued to LPN program</t>
  </si>
  <si>
    <t>Completion and Placement Rates for Short-Term (&lt;36 cr, 1-2 semesters)Vocational Training Programs for which students are eligible for Federal Financial Aid (Title IV Programs Only)</t>
  </si>
  <si>
    <t>Entering Program</t>
  </si>
  <si>
    <t>On-Time Grads*</t>
  </si>
  <si>
    <t>Anticipated Entering</t>
  </si>
  <si>
    <t>2019-2020</t>
  </si>
  <si>
    <t>2020-2021</t>
  </si>
  <si>
    <t>2021-2022</t>
  </si>
  <si>
    <t>2022-2023</t>
  </si>
  <si>
    <t>Fall 2023</t>
  </si>
  <si>
    <t>Completion Rates</t>
  </si>
  <si>
    <t>Advanced Welding Technology Certificate (35 cr)</t>
  </si>
  <si>
    <t>**</t>
  </si>
  <si>
    <t>Career and Technical Education Certificate (25 cr)</t>
  </si>
  <si>
    <t>---</t>
  </si>
  <si>
    <t>Commercial Driver Training Certificate (16 cr)</t>
  </si>
  <si>
    <t>Diesel Heavy Equipment Technology Certificate (29 cr)</t>
  </si>
  <si>
    <t xml:space="preserve">  </t>
  </si>
  <si>
    <t>Driver Education Instructor Certificate (17 cr)</t>
  </si>
  <si>
    <t>Early Childhood Education Certificate (31 cr)</t>
  </si>
  <si>
    <t>Entry Level Criminal Justice Certificate (19-20 cr)</t>
  </si>
  <si>
    <t>Human Services Certificate (28 cr)</t>
  </si>
  <si>
    <t>Information Technology Certificate (26 cr)</t>
  </si>
  <si>
    <t>Library Technology Certificate (28 cr)</t>
  </si>
  <si>
    <t>Medical Coding Certificate (21 cr)</t>
  </si>
  <si>
    <t>NH Professional Education Competencies (18 cr)</t>
  </si>
  <si>
    <t>Pipe Welding Certificate (19 cr)</t>
  </si>
  <si>
    <t>Too soon</t>
  </si>
  <si>
    <t>Veterinary Assistant Certificate (19 cr)</t>
  </si>
  <si>
    <t>Water Quality Technology Certificate (18 cr)</t>
  </si>
  <si>
    <t>Program no longer offered</t>
  </si>
  <si>
    <t>Placement Rates</t>
  </si>
  <si>
    <t xml:space="preserve">Completers </t>
  </si>
  <si>
    <t>Known to be working in field of study</t>
  </si>
  <si>
    <t>Completers</t>
  </si>
  <si>
    <t>Advanced Welding Technology and Pipe Welding</t>
  </si>
  <si>
    <t xml:space="preserve">Commercial Driver Training </t>
  </si>
  <si>
    <t>***</t>
  </si>
  <si>
    <t>NOTES:  Only programs of less than 36 credits which are designed for completion within 1-2 semesters are included. * "On-Time Completers" graduate from the program in which they started after the 1-2 semesters the program is intented to take. ** These students have not had sufficient time to complete the program, given their start dates. --- "Placement Rates" are shown for programs with a substantial amount of graduates. These rates are calculated based on all students completing the program in the indicated year, whether or not the student is an "on-time" completer; in other words, when the student started the program is not a factor in these computations. Advanced Welding and Pipe Welding are combined because these are largely the same population of students -- the Pipe Welding program is offered in the summer and is stackable on the Advanced Welding program that students complete in the fall and spring semesters. *** See Notes above for CDL/CDT job placement rates - all completers are currently working, whether or not it is in field of study is unknown.</t>
  </si>
  <si>
    <t>Standard 8:  Educational Effectiveness
(Graduate Programs, Distance Education, Off-Campus Locations)</t>
  </si>
  <si>
    <t>4 Years
Prior</t>
  </si>
  <si>
    <t>Current Goal</t>
  </si>
  <si>
    <t>Fall 2018</t>
  </si>
  <si>
    <t>Fall 2019</t>
  </si>
  <si>
    <t>Fall 2020</t>
  </si>
  <si>
    <t>Fall 2021</t>
  </si>
  <si>
    <t>Fall 2022</t>
  </si>
  <si>
    <t>Distance Education: Online Courses</t>
  </si>
  <si>
    <t xml:space="preserve">Course completion rates </t>
  </si>
  <si>
    <t>Other measures, specify: Average Class Size</t>
  </si>
  <si>
    <t xml:space="preserve">                                               #course sections Online</t>
  </si>
  <si>
    <t xml:space="preserve">                           # students enrolled x section ("seats)"</t>
  </si>
  <si>
    <t xml:space="preserve">                 # students completing with credit (A,B,C,D)</t>
  </si>
  <si>
    <t>Littleton Academic Center</t>
  </si>
  <si>
    <t xml:space="preserve">                                        #course sections in Littleton</t>
  </si>
  <si>
    <t xml:space="preserve">                         #students enrolled x section ("seats")</t>
  </si>
  <si>
    <t xml:space="preserve">                 #students completing with credit (A,B,C,D)</t>
  </si>
  <si>
    <t>North Conway Academic Center</t>
  </si>
  <si>
    <t xml:space="preserve">                               #course sections in North Conway</t>
  </si>
  <si>
    <t>Berlin Campus (Day &amp; Evening)</t>
  </si>
  <si>
    <t xml:space="preserve">                  #course sections in Berlin (Day &amp; Evening)</t>
  </si>
  <si>
    <t>Dual Enrollment (Running Start,  eStart)</t>
  </si>
  <si>
    <t xml:space="preserve">                                  #course sections in Dual Enroll</t>
  </si>
  <si>
    <t>Standard 9:  Integrity, Transparency, and Public Disclosure</t>
  </si>
  <si>
    <t>(Integrity)</t>
  </si>
  <si>
    <t>Policies</t>
  </si>
  <si>
    <t>Last Updated</t>
  </si>
  <si>
    <t>Website location where policy is posted</t>
  </si>
  <si>
    <t>Notes / pages</t>
  </si>
  <si>
    <t>Responsible Office or Committee</t>
  </si>
  <si>
    <t>Academic honesty</t>
  </si>
  <si>
    <t>https://catalog.wmcc.edu/academic-policies</t>
  </si>
  <si>
    <t>Intellectual property rights</t>
  </si>
  <si>
    <t>https://www.ccsnh.edu/copyright-and-intellectual-property/</t>
  </si>
  <si>
    <t>Also stated within each CBA (Faculty, Adjunct, Staff)</t>
  </si>
  <si>
    <t>Faculty</t>
  </si>
  <si>
    <t>Conflict of interest</t>
  </si>
  <si>
    <t>https://www.ccsnh.edu/wp-content/uploads/2022/02/System-Policies-300-Human-Resources-02-01-22.pdf</t>
  </si>
  <si>
    <t>Leadership</t>
  </si>
  <si>
    <t>Privacy rights</t>
  </si>
  <si>
    <t>https://catalog.wmcc.edu/privacy-of-records</t>
  </si>
  <si>
    <t>Fairness for students</t>
  </si>
  <si>
    <t>https://www.wmcc.edu/wp-content/uploads/2022/09/2022-2023-Handbook.pdf</t>
  </si>
  <si>
    <t>Fairness for faculty</t>
  </si>
  <si>
    <t>2020/2021</t>
  </si>
  <si>
    <t>https://my.ccsnh.edu/collective-bargaining-agreements</t>
  </si>
  <si>
    <t>Fairness for staff</t>
  </si>
  <si>
    <t xml:space="preserve">Academic freedom </t>
  </si>
  <si>
    <t>https://www.ccsnh.edu/academic-freedom/</t>
  </si>
  <si>
    <t>https://www.wmcc.edu/library</t>
  </si>
  <si>
    <t>Library</t>
  </si>
  <si>
    <t>Title IX</t>
  </si>
  <si>
    <t>https://www.wmcc.edu/about/campus-security/sexual-misconduct-policy/</t>
  </si>
  <si>
    <t>VPSA - students / HRO - staff &amp; faculty</t>
  </si>
  <si>
    <t>Other; specify</t>
  </si>
  <si>
    <t>Non-discrimination policies</t>
  </si>
  <si>
    <t>Recruitment and admissions</t>
  </si>
  <si>
    <t>https://www.wmcc.edu/admissions/</t>
  </si>
  <si>
    <t>Employment</t>
  </si>
  <si>
    <t>https://www.ccsnh.edu/non-discrimination-policy-2/</t>
  </si>
  <si>
    <t>Human Resources CCSNH</t>
  </si>
  <si>
    <t>Evaulations - Faculty</t>
  </si>
  <si>
    <t>Page 32</t>
  </si>
  <si>
    <t>Evaluations - Adjunct Faculty</t>
  </si>
  <si>
    <t>Page 15</t>
  </si>
  <si>
    <t>Evaluation -Staff</t>
  </si>
  <si>
    <t xml:space="preserve">https://my.ccsnh.edu/collective-bargaining-agreements </t>
  </si>
  <si>
    <t>Page 19</t>
  </si>
  <si>
    <t>Disciplinary action</t>
  </si>
  <si>
    <t xml:space="preserve">https://www.wmcc.edu/wp-content/uploads/2022/09/2022-2023-Handbook.pdf </t>
  </si>
  <si>
    <t>Page 53 Student Handbook</t>
  </si>
  <si>
    <t>Advancement - Adjunct Faculty</t>
  </si>
  <si>
    <t>Advancement - Faculty</t>
  </si>
  <si>
    <t>Advancement - Staff</t>
  </si>
  <si>
    <t>https://catalog.wmcc.edu/notice-of-nondiscrimination</t>
  </si>
  <si>
    <t>https://www.wmcc.edu/current-students/non-discrimination-policy/</t>
  </si>
  <si>
    <t>students</t>
  </si>
  <si>
    <t>Resolution of grievances</t>
  </si>
  <si>
    <t>Students</t>
  </si>
  <si>
    <t>Staff</t>
  </si>
  <si>
    <t>Website location or Publication</t>
  </si>
  <si>
    <t>(Transparency)</t>
  </si>
  <si>
    <t>Information</t>
  </si>
  <si>
    <t>Website location and/or Relevant Publication(s)</t>
  </si>
  <si>
    <t>Notes</t>
  </si>
  <si>
    <t>How can inquiries be made about the institution? Where can questions be addressed?</t>
  </si>
  <si>
    <t xml:space="preserve">https://www.wmcc.edu/contact/
</t>
  </si>
  <si>
    <t>Contact tab can be found at the top of the main page on the website</t>
  </si>
  <si>
    <t>Notice of availability of publications and of audited financial statement or fair summary</t>
  </si>
  <si>
    <t>https://www.wmcc.edu/consumer-information/</t>
  </si>
  <si>
    <t xml:space="preserve">https://www.wmcc.edu/current-students/sis-logging-in/
</t>
  </si>
  <si>
    <t>SIS instructions provides students with the information they need to access their accounts</t>
  </si>
  <si>
    <t>Processes for admissions</t>
  </si>
  <si>
    <t xml:space="preserve">https://catalog.wmcc.edu/
</t>
  </si>
  <si>
    <t>Admissions Policy for Students with Disabilities, Page 28
Admissions Policy for Homeschool Students, Page 28
Change of Major &amp; Dual Majors, Page 28
Criminal Background Checks, Page 29
Dual Admission with University System of NH, Page 29
Matriculation, Page 29
New England Regional Student Program (NERSP), Page 29
Out-of-State Applicants, Page 30
Readmission to College, Page 30
Residency, Page 30
Transfer Students, Page 30</t>
  </si>
  <si>
    <t>Processes for employment</t>
  </si>
  <si>
    <t>https://www.wmcc.edu/about/employment/</t>
  </si>
  <si>
    <t>Provides open positions within WMCC - within WMCC or for grad job placement</t>
  </si>
  <si>
    <t>https://www.ccsnh.edu/human-resources/employment-opportunities/</t>
  </si>
  <si>
    <t>This website provides throughout the system open positions as well as an overview of available benefits</t>
  </si>
  <si>
    <t>Processes for grading</t>
  </si>
  <si>
    <t>https://catalog.wmcc.edu/sites/default/files/pdf/pdf_generator/20222023-academic-catalog.pdf?1660325852</t>
  </si>
  <si>
    <t>Grading, Page 21
Grading Authority Handbook, Page 50     * APPEAL OF A GRADE Handbook page 7</t>
  </si>
  <si>
    <t>https://catalog.wmcc.edu/grading</t>
  </si>
  <si>
    <t>WMCC Website</t>
  </si>
  <si>
    <t>Processes for assessment</t>
  </si>
  <si>
    <t>Academic Policies and Procedures, Page 14</t>
  </si>
  <si>
    <t>Processes for student discipline</t>
  </si>
  <si>
    <t xml:space="preserve">https://www.wmcc.edu/wp-content/uploads/2022/09/2022-2023-Handbook.pdf
</t>
  </si>
  <si>
    <t>Student Code of Conduct, Page 48
Page 53 - 59 * (CCSNH)Student Code of Conduct Sexual Misconduct Policy  Handbook page 28-39 * STUDENT CODE OF CONDUCT AND JUDICIAL PROCESS Catalog pages 48-59</t>
  </si>
  <si>
    <t>Processes for consideration of complaints and appeals</t>
  </si>
  <si>
    <t xml:space="preserve">
</t>
  </si>
  <si>
    <t>Appeal of Academic Standing Decisions Catalog, Page 19
FERPA complaints Handbook, Page 4                                      * Appeal of Grade Handbook page 7                                         * Complaint of discrimination Handbook page 27                       * Appeal of a Grade Catalog page 23                                               * Students Placed on SAP Warning Catalog page 44                 * Appeal Process Catalog page 44                                                *  Student Code of Conduct and Judicial Process Catalog pages 48-59
* Criminal Background Check Policy  Handbook page 17          * (CCSNH) STUDENT CODE OF CONDUCT SEXUAL MISCONDUCT POLICY Handbook page 34-39</t>
  </si>
  <si>
    <t>List below the statements or promises made regarding program excellence, learning  outcomes, success in placement, and achievements of graduates or faculty and indicate where valid documentation can be found.</t>
  </si>
  <si>
    <t>Statement/Promise</t>
  </si>
  <si>
    <t>Website location and/or publication where valid documentation can be found</t>
  </si>
  <si>
    <t xml:space="preserve">No promises </t>
  </si>
  <si>
    <t>https://www.wmcc.edu/wp-content/uploads/2020/04/strategic-plan-executive-summary.pdf</t>
  </si>
  <si>
    <t>thithis</t>
  </si>
  <si>
    <t>Date of last review of:</t>
  </si>
  <si>
    <t>Print publications</t>
  </si>
  <si>
    <t>Digital publications</t>
  </si>
  <si>
    <t>(Public Disclosure)</t>
  </si>
  <si>
    <t>Institutional catalog</t>
  </si>
  <si>
    <t>https://catalog.wmcc.edu/</t>
  </si>
  <si>
    <t>Obligations and responsibilities of students and the institution</t>
  </si>
  <si>
    <t>Academic Honesty, Page 6
Accident, Injury or Illness, Page 16 
Affirmative Action, Page 27
Alcohol &amp; Drug Policy (look into this) not a policy only contact info, Page 44
American with Disabilities Act, Page 27
Campus Security Policy, Page 40
Cancelation of Classes, Page 16
Class and Lab Safety, Page 43
Computer Use, Page 8
Conduct and General Regulations, Page 16
Dress Code, Page 17
Family Educational Rights &amp; Privacy Act (FERPA), Page 2
Hazing Policy, Page 43
Judicial Committee, Page 55
Judicial Policies and Procedures, Page 48
Medical Leave of Absence, Page 11
Non-Discrimination Policy, Page 27
Sexual and Domestic Violence, Page 47
Student Code of Conduct, Page 48
Student Disciplinary Standards, Page 52
Students with Disabilities, Page 19
Student Rights, Page 59</t>
  </si>
  <si>
    <t>Information on admission and attendance</t>
  </si>
  <si>
    <r>
      <t xml:space="preserve">https://catalog.wmcc.edu/sites/default/files/pdf/pdf_generator/20222023-academic-catalog.pdf?1660325852
https://catalog.wmcc.edu/attendance
</t>
    </r>
    <r>
      <rPr>
        <sz val="10"/>
        <rFont val="Arial"/>
        <family val="2"/>
      </rPr>
      <t xml:space="preserve">
</t>
    </r>
    <r>
      <rPr>
        <u/>
        <sz val="10"/>
        <color indexed="12"/>
        <rFont val="Arial"/>
        <family val="2"/>
      </rPr>
      <t xml:space="preserve">
https://wmcc.edu/wp-content/uploads/2022/09/2022-2023-Handbook.pdf   </t>
    </r>
  </si>
  <si>
    <t>Academic Policies and Procedures, Page 14
Admissions Policy for Disabled Students, Page 15
Admissions Policy for Homeschool Students, Page 28
Applications Procedures, Page 28
Attendance, Page 20
Cost of Attendance, Page 33
Course Registration, Page 24
Enrollment, Page 11
Pg. ?? Preadmission Recommendations, Page ??
Readmission to College, Page 30
Transfer Applicants, Page 30
Attendance, Page 8</t>
  </si>
  <si>
    <t>Institutional mission and objectives</t>
  </si>
  <si>
    <r>
      <t xml:space="preserve">https://www.wmcc.edu/about/mission/, https://www.wmcc.edu/wp-content/uploads/2022/09/2022-2023-Handbook.pdf
</t>
    </r>
    <r>
      <rPr>
        <sz val="10"/>
        <rFont val="Arial"/>
        <family val="2"/>
      </rPr>
      <t xml:space="preserve">
</t>
    </r>
    <r>
      <rPr>
        <u/>
        <sz val="10"/>
        <color indexed="12"/>
        <rFont val="Arial"/>
        <family val="2"/>
      </rPr>
      <t xml:space="preserve">
https://catalog.wmcc.edu
https://catalog.wmcc.edu/mission-statement</t>
    </r>
  </si>
  <si>
    <t>Academic Philosphy, Page 7
College Mission, Page 1
Mission, Page 1
Academic Policies and Procedures, Page ??</t>
  </si>
  <si>
    <t>Expected educational outcomes</t>
  </si>
  <si>
    <r>
      <t xml:space="preserve">https://catalog.wmcc.edu/the-educated-person 
https://www.wmcc.edu/academics/
https://www.wmcc.edu/wp-content/uploads/2022/09/2022-2023-Handbook.pdf
</t>
    </r>
    <r>
      <rPr>
        <sz val="10"/>
        <rFont val="Arial"/>
        <family val="2"/>
      </rPr>
      <t xml:space="preserve">
Outcomes are listed for each degree and certificate. Example: </t>
    </r>
    <r>
      <rPr>
        <u/>
        <sz val="10"/>
        <color indexed="12"/>
        <rFont val="Arial"/>
        <family val="2"/>
      </rPr>
      <t xml:space="preserve">
https://www.wmcc.edu/programs/</t>
    </r>
  </si>
  <si>
    <t>Matriculation, Page 11</t>
  </si>
  <si>
    <t>Status as public or independent institution; status as not-for-profit or for-profit; religious affiliation</t>
  </si>
  <si>
    <t xml:space="preserve">https://catalog.wmcc.edu/   
https://www.wmcc.edu/wp-content/uploads/2022/09/2022-2023-Handbook.pdf   </t>
  </si>
  <si>
    <t>Accreditation, Page 6
Accreditation, Page 1</t>
  </si>
  <si>
    <t xml:space="preserve">Requirements, procedures and policies re: admissions
</t>
  </si>
  <si>
    <t xml:space="preserve">https://catalog.wmcc.edu/sites/default/files/pdf/pdf_generator/20222023-academic-catalog.pdf?1660325852
</t>
  </si>
  <si>
    <t>Staff Directories, Page 7
Academic Policies and Procedures, Page 14
Admissions Policy for Students with Disabilities, Page 28
Admissions Policy for Homeschool Students, Page 28
Applications Procedures, Page 28
Attendance, Page 20
Course Registration, Page 24
Enrollment, Page 11
Preadmission Recommendations, Page 28
Readmission to College, Page 30
Transfer Applicants, Page 30</t>
  </si>
  <si>
    <t>Requirements, procedures and policies re: transfer credit</t>
  </si>
  <si>
    <t>https://catalog.wmcc.edu/sites/default/files/pdf/pdf_generator/20222023-academic-catalog.pdf?1660325852
https://www.wmcc.edu/wp-content/uploads/2022/09/2022-2023-Handbook.pdf</t>
  </si>
  <si>
    <t>A list of institutions with which the institution has an articulation agreement</t>
  </si>
  <si>
    <r>
      <t xml:space="preserve">https://www.wmcc.edu/consumer-information/
https://www.wmcc.edu/admissions/
https://www.wmcc.edu/academics/
https://www.wmcc.edu/wp-content/uploads/2022/09/2022-2023-Handbook.pdf </t>
    </r>
    <r>
      <rPr>
        <sz val="10"/>
        <rFont val="Arial"/>
        <family val="2"/>
      </rPr>
      <t xml:space="preserve">Pg. 13
</t>
    </r>
    <r>
      <rPr>
        <u/>
        <sz val="10"/>
        <color indexed="12"/>
        <rFont val="Arial"/>
        <family val="2"/>
      </rPr>
      <t xml:space="preserve">
https://catalog.wmcc.edu/  </t>
    </r>
    <r>
      <rPr>
        <sz val="10"/>
        <rFont val="Arial"/>
        <family val="2"/>
      </rPr>
      <t>Pg. 48</t>
    </r>
  </si>
  <si>
    <t>Student fees, charges and refund policies</t>
  </si>
  <si>
    <r>
      <t xml:space="preserve">https://www.wmcc.edu/affordability/college-expenses/
</t>
    </r>
    <r>
      <rPr>
        <sz val="10"/>
        <rFont val="Arial"/>
        <family val="2"/>
      </rPr>
      <t>Each program includes an estimated cost sheet:</t>
    </r>
    <r>
      <rPr>
        <u/>
        <sz val="10"/>
        <color indexed="12"/>
        <rFont val="Arial"/>
        <family val="2"/>
      </rPr>
      <t xml:space="preserve">
https://www.wmcc.edu/affordability/college-expenses/cost-estimates-by-program/
https://www.wmcc.edu/affordability/payment-plans/
https://www.wmcc.edu/affordability/financial-aid/financial-aid-faqs/
https://www.wmcc.edu/affordability/college-expenses/net-price-calculator/
https://catalog.wmcc.edu/
</t>
    </r>
    <r>
      <rPr>
        <sz val="10"/>
        <rFont val="Arial"/>
        <family val="2"/>
      </rPr>
      <t xml:space="preserve">
</t>
    </r>
    <r>
      <rPr>
        <u/>
        <sz val="10"/>
        <rFont val="Arial"/>
        <family val="2"/>
      </rPr>
      <t>https://www.wmcc.edu/wp-content/uploads/2022/09/2022-2023-Handbook.pdf</t>
    </r>
  </si>
  <si>
    <t>Comprehensive Service Fee, Page 36
Cost of Attendance, Page 33
Deferred Payment, Page 35
Financial Aid, Page 41
Delinquent Accounts, Page 34
Tuition Refund Policy, Page 37
Tuition and Fees, Page 35
Payment of Tuition, Page 35
Financial Aid, Page 10
Tution Credit, Page 14
Tuition Refund Policy, Page 14
Financial Responsibility for Courses, Page 10
Tution Waiver, Page 14</t>
  </si>
  <si>
    <t>Rules and regulations for student conduct</t>
  </si>
  <si>
    <t>Conduct &amp; General Regulations, Page 9
Student Code of Conduct, Page 48</t>
  </si>
  <si>
    <t>Procedures for student appeals and complaints</t>
  </si>
  <si>
    <r>
      <rPr>
        <sz val="10"/>
        <color rgb="FFFF0000"/>
        <rFont val="Arial"/>
        <family val="2"/>
      </rPr>
      <t>Need to look into DEI content to be uploaded to the website</t>
    </r>
    <r>
      <rPr>
        <sz val="10"/>
        <color rgb="FF000000"/>
        <rFont val="Arial"/>
        <family val="2"/>
      </rPr>
      <t xml:space="preserve">
</t>
    </r>
    <r>
      <rPr>
        <u/>
        <sz val="10"/>
        <color rgb="FF000000"/>
        <rFont val="Arial"/>
        <family val="2"/>
      </rPr>
      <t>https://www.wmcc.edu/wp-content/uploads/2022/09/2022-2023-Handbook.pdf</t>
    </r>
    <r>
      <rPr>
        <sz val="10"/>
        <color rgb="FF000000"/>
        <rFont val="Arial"/>
        <family val="2"/>
      </rPr>
      <t xml:space="preserve">
https://catalog.wmcc.edu/
</t>
    </r>
  </si>
  <si>
    <t>Appeal of Grade, Page 7
Conduct and General Regulations, Page 16
Course Failure, Page 9
Grievance Procedure, Page 34
Judicial Committee, Page 55
Judicial Policies and Procedures, Page 48
Student Code of Conduct, Page 48
Student Rights, Page 59
Student Disciplinary Proceedings, Page 53
Academic Probation, Page 19
Academic Suspension, Page 19
Appeal of Grade, Page 23
Incomplete Course Grade, Page 21/22</t>
  </si>
  <si>
    <t>Other information re: attending or withdrawing from the institution</t>
  </si>
  <si>
    <r>
      <t xml:space="preserve">https://www.wmcc.edu/current-students/academic-forms/
https://www.wmcc.edu/wp-content/uploads/2022/09/2022-2023-Handbook.pdf
</t>
    </r>
    <r>
      <rPr>
        <sz val="10"/>
        <rFont val="Arial"/>
        <family val="2"/>
      </rPr>
      <t xml:space="preserve">Pg. 15 Withdrawing from Institution
</t>
    </r>
    <r>
      <rPr>
        <u/>
        <sz val="10"/>
        <rFont val="Arial"/>
        <family val="2"/>
      </rPr>
      <t>https://catalog.wmcc.edu/</t>
    </r>
    <r>
      <rPr>
        <sz val="10"/>
        <rFont val="Arial"/>
        <family val="2"/>
      </rPr>
      <t xml:space="preserve">
Pg. 27 Withdrawing from College
</t>
    </r>
  </si>
  <si>
    <t>Academic programs</t>
  </si>
  <si>
    <r>
      <t xml:space="preserve">https://www.wmcc.edu/programs/
https://www.wmcc.edu/academics/
https://catalog.wmcc.edu/
</t>
    </r>
    <r>
      <rPr>
        <sz val="10"/>
        <rFont val="Arial"/>
        <family val="2"/>
      </rPr>
      <t>Pg. 51-116 Degrees and Certificates</t>
    </r>
    <r>
      <rPr>
        <u/>
        <sz val="10"/>
        <color indexed="12"/>
        <rFont val="Arial"/>
        <family val="2"/>
      </rPr>
      <t xml:space="preserve">
</t>
    </r>
  </si>
  <si>
    <t>Courses currently offered</t>
  </si>
  <si>
    <r>
      <t xml:space="preserve">https://www.wmcc.edu/academics/course-schedules/
https://catalog.wmcc.edu/
</t>
    </r>
    <r>
      <rPr>
        <sz val="10"/>
        <rFont val="Arial"/>
        <family val="2"/>
      </rPr>
      <t>Pg. 117 - 167 Courses Descriptions</t>
    </r>
  </si>
  <si>
    <t>Other available educational opportunities</t>
  </si>
  <si>
    <r>
      <t xml:space="preserve">https://www.wmcc.edu/academics/high-school-cte-programs/running-start-program/
https://www.wmcc.edu/academics/online-learning/
https://www.wmcc.edu/student-experience/services-at-a-glance/
https://www.wmcc.edu/academics/stem-opportunities/
https://catalog.wmcc.edu/
</t>
    </r>
    <r>
      <rPr>
        <sz val="10"/>
        <rFont val="Arial"/>
        <family val="2"/>
      </rPr>
      <t xml:space="preserve">*No longer links to PTK or Student Senate on website. Will list page numbers in handbook and college catalog.
https://catalog.wmcc.edu/
Pg. 48 Phi Theta Kappa
Pg. 49 Student Senate
Pg. 14 Academic Advising
Pg. 49 Student Success Center
Pg. ?? Auditing a Course
Pg. 39 CLEP (College Level Exam Program)
Pg. ?? Continuing Education Credits
Pg. ?? Credit Options for Advanced Standing
Pg. 39 DANTES
Pg. 21 Directed Study
Pg. 29 Dual Admission
Pg. 28 Dual Major
Pg. 38 Experiential Learning
Pg. 24 Independent Studu
Pg. 29 New England Regional Student Program
Pg. 24 Online Education
Pg. 47 People in Transition Program
Pg. ?? Residence Credit
Pg. 35 Senior Citizen Tution
Pg. 34 New England Regional Student Program
https://www.wmcc.edu/wp-content/uploads/2022/09/2022-2023-Handbook.pdf
Pg. 24 Phi Theta Kappa/Honor Society
Pg. 24 Student Senate
Pg. 20 Academic Success Center (Student Success Center)
Pg. 20 Assisting People in Transition Program
Pg. 8 Auditing a Course
Pg. 24 Student Membership on College Committees
</t>
    </r>
  </si>
  <si>
    <t>Other academic policies and procedures</t>
  </si>
  <si>
    <t>https://www.wmcc.edu/online-career-development/</t>
  </si>
  <si>
    <t>Requirements for degrees and other forms of academic recognition</t>
  </si>
  <si>
    <t xml:space="preserve">https://www.wmcc.edu/wp-content/uploads/2022/09/2022-2023-Handbook.pdf
https://catalog.wmcc.edu/
</t>
  </si>
  <si>
    <t>Academic Honors, Page 7
Dual Majors, Page 10
Graduation Requirements, Page 11
Matriculation, Page 11
Dual Admission and Transfer/Continuing Education Opportunities, Page 13
Honor Society, Page 24
Academic Honors, Page 15
Academic Policies, Page 15
Academic Requirements, Page 17
Academic Standing, Page 19
Graduation Requirements, Page 23
Honor Society, Page 48</t>
  </si>
  <si>
    <t>List of continuing faculty, indicating department or program affiliation, degrees held, and institutions granting them</t>
  </si>
  <si>
    <r>
      <t>https://www.wmcc.edu/directory/
https://catalog.wmcc.edu/</t>
    </r>
    <r>
      <rPr>
        <sz val="10"/>
        <rFont val="Arial"/>
        <family val="2"/>
      </rPr>
      <t xml:space="preserve">
https://www.wmcc.edu/wp-content/uploads/2022/09/2022-2023-Handbook.pdf</t>
    </r>
  </si>
  <si>
    <t xml:space="preserve">
College Directory, Page 6
Faculty Advisors, Page 5
Faculty Supervisors for Student Events, Page 23</t>
  </si>
  <si>
    <t>Names and positions of administrative officers</t>
  </si>
  <si>
    <r>
      <rPr>
        <u/>
        <sz val="10"/>
        <color rgb="FF0000FF"/>
        <rFont val="Arial"/>
        <family val="2"/>
      </rPr>
      <t>https://catalog.wmcc.edu/sites/default/files/pdf/pdf_generator/20222023-academic-catalog.pdf?1660325852
https://www.wmcc.edu/directory/?wpv_view_count=931-TCPID16017&amp;wpv_post_search=&amp;wpv_paged=1
https://catalog.wmcc.edu/</t>
    </r>
    <r>
      <rPr>
        <sz val="10"/>
        <color rgb="FF000000"/>
        <rFont val="Arial"/>
        <family val="2"/>
      </rPr>
      <t xml:space="preserve">
</t>
    </r>
    <r>
      <rPr>
        <u/>
        <sz val="10"/>
        <color rgb="FF0000FF"/>
        <rFont val="Arial"/>
        <family val="2"/>
      </rPr>
      <t xml:space="preserve">
</t>
    </r>
  </si>
  <si>
    <t>Administration, Page 6
Support Services, Page 8</t>
  </si>
  <si>
    <t xml:space="preserve">Names, principal affiliations of governing board members </t>
  </si>
  <si>
    <r>
      <t>https://www.ccsnh.edu/board-of-trustees/
https://www.wmcc.edu/about/college-advisory-committee/
https://catalog.wmcc.edu/</t>
    </r>
    <r>
      <rPr>
        <sz val="10"/>
        <rFont val="Arial"/>
        <family val="2"/>
      </rPr>
      <t xml:space="preserve">
</t>
    </r>
  </si>
  <si>
    <t xml:space="preserve">
Community College System Board of Trustees, Page 6</t>
  </si>
  <si>
    <t>Locations and programs available at branch campuses, other instructional locations, and overseas operations at which students can enroll for a degree, along with a description of programs and services available at each location</t>
  </si>
  <si>
    <t>https://www.wmcc.edu/about/our-locations/berlin/
https://www.wmcc.edu/about/our-locations/littleton/
https://www.wmcc.edu/about/our-locations/north-conway/
https://www.wmcc.edu/academics/online-learning/
https://catalog.wmcc.edu/sites/default/files/pdf/pdf_generator/20222023-academic-catalog.pdf?1660325852</t>
  </si>
  <si>
    <t xml:space="preserve">
General Information, Page 4 
Online/Hyflex Education, Page 24
Career Credentials, Page 31
Professional Development, Page 32
Youth Programs, Page 33</t>
  </si>
  <si>
    <t>Programs, courses, services, and personnel not available in any given academic year.</t>
  </si>
  <si>
    <t>Listed by program. For example:
https://www.wmcc.edu/program/business-administration-2/
https://catalog.wmcc.edu/
https://catalog.wmcc.edu/information-technology/associate-in-science/information-technology</t>
  </si>
  <si>
    <t>Page 91</t>
  </si>
  <si>
    <t>Size and characteristics of the student body</t>
  </si>
  <si>
    <t>https://www.wmcc.edu/wp-content/uploads/2022/11/WMCC-Fact-sheet-Fall-2022-final-AY22.pdf
https://www.wmcc.edu/fast-facts-2020/</t>
  </si>
  <si>
    <t>Description of the campus setting</t>
  </si>
  <si>
    <t>https://www.wmcc.edu/about/who-we-are/
https://www.wmcc.edu/about/our-locations/
https://www.wmcc.edu/about/our-locations/berlin/
https://www.wmcc.edu/about/our-locations/north-conway/
https://www.wmcc.edu/about/our-locations/littleton/</t>
  </si>
  <si>
    <t>Availability of academic and other support services</t>
  </si>
  <si>
    <t xml:space="preserve">https://www.wmcc.edu/student-experience/services-at-a-glance/
</t>
  </si>
  <si>
    <t>Student Services, Page 46
Academic Onboarding &amp; Advising, Page 46
Accessibility Services, Page 46
Assisting People in Transition, Page 47
Counseling, Page 48
Peer Mentoring, Page 49
Student Success Center, Page 49</t>
  </si>
  <si>
    <t>Range of co-curricular and non-academic opportunities available to students</t>
  </si>
  <si>
    <t>???</t>
  </si>
  <si>
    <t>Institutional learning and physical resources from which a student can reasonably be expected to benefit</t>
  </si>
  <si>
    <t>Institutional goals for students' education</t>
  </si>
  <si>
    <t>The Educated Person, Page 26</t>
  </si>
  <si>
    <t>Success of students in achieving institutional goals including rates of retention and graduation and other measure of student success appropriate to institutional mission.  Passage rates for licensure exams, as appropriate</t>
  </si>
  <si>
    <t>https://www.wmcc.edu/wp-content/uploads/2022/11/WMCC-Fact-sheet-Fall-2022-final-AY22.pdf</t>
  </si>
  <si>
    <t>Total cost of education and net price, including availability of financial aid and typical length of study</t>
  </si>
  <si>
    <t>https://www.wmcc.edu/affordability/college-expenses/
https://www.wmcc.edu/student-experience/services-at-a-glance/
https://www.wmcc.edu/affordability/college-expenses/cost-estimates-by-program/</t>
  </si>
  <si>
    <t>Expected amount of student debt upon graduation and loan payment rates</t>
  </si>
  <si>
    <r>
      <t xml:space="preserve">https://www.wmcc.edu/netcalc/index.html
https://catalog.wmcc.edu/
</t>
    </r>
    <r>
      <rPr>
        <sz val="10"/>
        <rFont val="Arial"/>
        <family val="2"/>
      </rPr>
      <t xml:space="preserve">
</t>
    </r>
    <r>
      <rPr>
        <u/>
        <sz val="10"/>
        <color indexed="12"/>
        <rFont val="Arial"/>
        <family val="2"/>
      </rPr>
      <t xml:space="preserve">https://studentaid.gov/articles/6-ways-prepare-repayment-begin-again/
https://www.wmcc.edu/about/institutional-information/consumer-information/
</t>
    </r>
    <r>
      <rPr>
        <sz val="10"/>
        <rFont val="Arial"/>
        <family val="2"/>
      </rPr>
      <t>Student loan Information Published by the Department of Education   https://studentaid.gov/h/manage-loans</t>
    </r>
  </si>
  <si>
    <t xml:space="preserve">
Student Debt, Page 45</t>
  </si>
  <si>
    <t>Statement about accreditation</t>
  </si>
  <si>
    <t>https://catalog.wmcc.edu/accreditation 
https://www.wmcc.edu/wp-content/uploads/2022/09/2022-2023-Handbook.pdf</t>
  </si>
  <si>
    <t>Course Catalog, Page 6
Student handbook, 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</si>
</sst>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m/d/yy;@"/>
    <numFmt numFmtId="165" formatCode="m/d/yyyy;@"/>
    <numFmt numFmtId="166" formatCode="_(* #,##0_);_(* \(#,##0\);_(* &quot;-&quot;??_);_(@_)"/>
    <numFmt numFmtId="167" formatCode="0.0%"/>
    <numFmt numFmtId="168" formatCode="&quot;$&quot;#,##0"/>
    <numFmt numFmtId="169" formatCode="#,##0.0_);\(#,##0.0\)"/>
    <numFmt numFmtId="170" formatCode="0_);\(0\)"/>
    <numFmt numFmtId="171" formatCode="[$-409]mmmm\-yy;@"/>
  </numFmts>
  <fonts count="65"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1"/>
      <name val="Garamond"/>
      <family val="1"/>
    </font>
    <font>
      <i/>
      <sz val="11"/>
      <name val="Garamond"/>
      <family val="1"/>
    </font>
    <font>
      <b/>
      <sz val="11"/>
      <name val="Garamond"/>
      <family val="1"/>
    </font>
    <font>
      <b/>
      <sz val="11"/>
      <color rgb="FFFF0000"/>
      <name val="Garamond"/>
      <family val="1"/>
    </font>
    <font>
      <u/>
      <sz val="11"/>
      <name val="Garamond"/>
      <family val="1"/>
    </font>
    <font>
      <b/>
      <sz val="11"/>
      <color rgb="FF00B050"/>
      <name val="Garamond"/>
      <family val="1"/>
    </font>
    <font>
      <sz val="10"/>
      <name val="Garamond"/>
      <family val="1"/>
    </font>
    <font>
      <b/>
      <u/>
      <sz val="11"/>
      <name val="Garamond"/>
      <family val="1"/>
    </font>
    <font>
      <sz val="11"/>
      <name val="Times New Roman"/>
      <family val="1"/>
    </font>
    <font>
      <b/>
      <sz val="12"/>
      <name val="Garamond"/>
      <family val="1"/>
    </font>
    <font>
      <b/>
      <sz val="12"/>
      <color indexed="8"/>
      <name val="Times New Roman"/>
      <family val="1"/>
    </font>
    <font>
      <b/>
      <sz val="12"/>
      <color indexed="8"/>
      <name val="Arial"/>
      <family val="2"/>
    </font>
    <font>
      <b/>
      <sz val="10"/>
      <name val="Garamond"/>
      <family val="1"/>
    </font>
    <font>
      <u/>
      <sz val="10"/>
      <color indexed="12"/>
      <name val="Arial"/>
      <family val="2"/>
    </font>
    <font>
      <b/>
      <sz val="10"/>
      <color rgb="FFFFFFFF"/>
      <name val="Garamond"/>
      <family val="1"/>
    </font>
    <font>
      <b/>
      <sz val="10"/>
      <color indexed="9"/>
      <name val="Garamond"/>
      <family val="1"/>
    </font>
    <font>
      <sz val="10"/>
      <color rgb="FFFF0000"/>
      <name val="Garamond"/>
      <family val="1"/>
    </font>
    <font>
      <u/>
      <sz val="11"/>
      <color rgb="FF0563C1"/>
      <name val="Calibri"/>
      <family val="2"/>
    </font>
    <font>
      <sz val="8"/>
      <color indexed="81"/>
      <name val="Tahoma"/>
      <family val="2"/>
    </font>
    <font>
      <sz val="10"/>
      <color rgb="FF000000"/>
      <name val="Garamond"/>
      <family val="1"/>
    </font>
    <font>
      <b/>
      <sz val="10"/>
      <name val="Arial"/>
      <family val="2"/>
    </font>
    <font>
      <i/>
      <sz val="10"/>
      <name val="Garamond"/>
      <family val="1"/>
    </font>
    <font>
      <b/>
      <sz val="8"/>
      <color indexed="81"/>
      <name val="Tahoma"/>
      <family val="2"/>
    </font>
    <font>
      <b/>
      <sz val="7"/>
      <name val="Garamond"/>
      <family val="1"/>
    </font>
    <font>
      <sz val="10"/>
      <color indexed="8"/>
      <name val="Garamond"/>
      <family val="1"/>
    </font>
    <font>
      <sz val="10"/>
      <color indexed="9"/>
      <name val="Garamond"/>
      <family val="1"/>
    </font>
    <font>
      <sz val="11"/>
      <name val="Arial"/>
      <family val="2"/>
    </font>
    <font>
      <b/>
      <sz val="10"/>
      <color rgb="FF000000"/>
      <name val="Garamond"/>
      <family val="1"/>
    </font>
    <font>
      <sz val="9"/>
      <name val="Garamond"/>
      <family val="1"/>
    </font>
    <font>
      <b/>
      <sz val="9"/>
      <color indexed="8"/>
      <name val="Garamond"/>
      <family val="1"/>
    </font>
    <font>
      <b/>
      <sz val="10"/>
      <color indexed="8"/>
      <name val="Garamond"/>
      <family val="1"/>
    </font>
    <font>
      <sz val="9"/>
      <color indexed="8"/>
      <name val="Garamond"/>
      <family val="1"/>
    </font>
    <font>
      <sz val="11"/>
      <name val="Calibri"/>
      <family val="2"/>
      <scheme val="minor"/>
    </font>
    <font>
      <u/>
      <sz val="10"/>
      <name val="Garamond"/>
      <family val="1"/>
    </font>
    <font>
      <sz val="12"/>
      <name val="Garamond"/>
      <family val="1"/>
    </font>
    <font>
      <sz val="10"/>
      <color rgb="FFFFFFFF"/>
      <name val="Garamond"/>
      <family val="1"/>
    </font>
    <font>
      <sz val="8"/>
      <name val="Garamond"/>
      <family val="1"/>
    </font>
    <font>
      <b/>
      <sz val="9"/>
      <name val="Garamond"/>
      <family val="1"/>
    </font>
    <font>
      <b/>
      <sz val="8"/>
      <name val="Garamond"/>
      <family val="1"/>
    </font>
    <font>
      <b/>
      <sz val="10"/>
      <color theme="1"/>
      <name val="Garamond"/>
      <family val="1"/>
    </font>
    <font>
      <sz val="10"/>
      <color theme="1"/>
      <name val="Garamond"/>
      <family val="1"/>
    </font>
    <font>
      <sz val="9"/>
      <color theme="1"/>
      <name val="Garamond"/>
      <family val="1"/>
    </font>
    <font>
      <b/>
      <sz val="9"/>
      <color theme="1"/>
      <name val="Garamond"/>
      <family val="1"/>
    </font>
    <font>
      <b/>
      <sz val="10"/>
      <color theme="0"/>
      <name val="Garamond"/>
      <family val="1"/>
    </font>
    <font>
      <b/>
      <sz val="9"/>
      <color rgb="FF000000"/>
      <name val="Garamond"/>
      <family val="1"/>
    </font>
    <font>
      <b/>
      <u/>
      <sz val="9"/>
      <color rgb="FF000000"/>
      <name val="Garamond"/>
      <family val="1"/>
    </font>
    <font>
      <b/>
      <sz val="12"/>
      <color theme="1"/>
      <name val="Garamond"/>
      <family val="1"/>
    </font>
    <font>
      <b/>
      <sz val="11"/>
      <color theme="1"/>
      <name val="Garamond"/>
      <family val="1"/>
    </font>
    <font>
      <b/>
      <sz val="11"/>
      <color rgb="FF000000"/>
      <name val="Garamond"/>
      <family val="1"/>
    </font>
    <font>
      <sz val="11"/>
      <color theme="1"/>
      <name val="Garamond"/>
      <family val="1"/>
    </font>
    <font>
      <sz val="9"/>
      <color indexed="81"/>
      <name val="Tahoma"/>
      <family val="2"/>
    </font>
    <font>
      <sz val="9"/>
      <color rgb="FF000000"/>
      <name val="Garamond"/>
      <family val="1"/>
    </font>
    <font>
      <u/>
      <sz val="10"/>
      <color rgb="FF0000FF"/>
      <name val="Arial"/>
      <family val="2"/>
    </font>
    <font>
      <sz val="10"/>
      <color rgb="FFE5FFE5"/>
      <name val="Garamond"/>
      <family val="1"/>
    </font>
    <font>
      <sz val="10"/>
      <color rgb="FF444444"/>
      <name val="Garamond"/>
      <family val="1"/>
    </font>
    <font>
      <b/>
      <sz val="14"/>
      <name val="Arial"/>
      <family val="2"/>
    </font>
    <font>
      <sz val="10"/>
      <color rgb="FF000000"/>
      <name val="Arial"/>
      <family val="2"/>
    </font>
    <font>
      <u/>
      <sz val="10"/>
      <name val="Arial"/>
      <family val="2"/>
    </font>
    <font>
      <sz val="10"/>
      <color rgb="FFFF0000"/>
      <name val="Arial"/>
      <family val="2"/>
    </font>
    <font>
      <u/>
      <sz val="10"/>
      <color rgb="FF000000"/>
      <name val="Arial"/>
      <family val="2"/>
    </font>
    <font>
      <sz val="11"/>
      <color rgb="FF444444"/>
      <name val="Calibri"/>
      <family val="2"/>
      <charset val="1"/>
    </font>
  </fonts>
  <fills count="17">
    <fill>
      <patternFill patternType="none"/>
    </fill>
    <fill>
      <patternFill patternType="gray125"/>
    </fill>
    <fill>
      <patternFill patternType="solid">
        <fgColor rgb="FFC6EFCE"/>
      </patternFill>
    </fill>
    <fill>
      <patternFill patternType="solid">
        <fgColor rgb="FFE5FFE5"/>
        <bgColor indexed="64"/>
      </patternFill>
    </fill>
    <fill>
      <patternFill patternType="solid">
        <fgColor rgb="FFE5FFE5"/>
        <bgColor rgb="FF000000"/>
      </patternFill>
    </fill>
    <fill>
      <patternFill patternType="solid">
        <fgColor rgb="FFFFFFCC"/>
        <bgColor indexed="64"/>
      </patternFill>
    </fill>
    <fill>
      <patternFill patternType="solid">
        <fgColor rgb="FFFF0000"/>
        <bgColor rgb="FF000000"/>
      </patternFill>
    </fill>
    <fill>
      <patternFill patternType="solid">
        <fgColor rgb="FFFFFFCC"/>
        <bgColor rgb="FF000000"/>
      </patternFill>
    </fill>
    <fill>
      <patternFill patternType="solid">
        <fgColor indexed="10"/>
        <bgColor indexed="64"/>
      </patternFill>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rgb="FFFF0000"/>
        <bgColor indexed="64"/>
      </patternFill>
    </fill>
    <fill>
      <patternFill patternType="solid">
        <fgColor rgb="FFDDEBF7"/>
        <bgColor indexed="64"/>
      </patternFill>
    </fill>
    <fill>
      <patternFill patternType="solid">
        <fgColor rgb="FFFFFFFF"/>
        <bgColor indexed="64"/>
      </patternFill>
    </fill>
    <fill>
      <patternFill patternType="solid">
        <fgColor rgb="FFD6DCE4"/>
        <bgColor indexed="64"/>
      </patternFill>
    </fill>
    <fill>
      <patternFill patternType="solid">
        <fgColor rgb="FF000000"/>
        <bgColor indexed="64"/>
      </patternFill>
    </fill>
  </fills>
  <borders count="5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rgb="FF000000"/>
      </right>
      <top/>
      <bottom/>
      <diagonal/>
    </border>
    <border>
      <left/>
      <right style="thin">
        <color rgb="FF000000"/>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style="double">
        <color rgb="FF000000"/>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0" fontId="3" fillId="0" borderId="0"/>
    <xf numFmtId="0" fontId="17" fillId="0" borderId="0" applyNumberFormat="0" applyFill="0" applyBorder="0" applyAlignment="0" applyProtection="0">
      <alignment vertical="top"/>
      <protection locked="0"/>
    </xf>
    <xf numFmtId="9"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0" fontId="1" fillId="0" borderId="0"/>
  </cellStyleXfs>
  <cellXfs count="835">
    <xf numFmtId="0" fontId="0" fillId="0" borderId="0" xfId="0"/>
    <xf numFmtId="0" fontId="3" fillId="0" borderId="0" xfId="2"/>
    <xf numFmtId="0" fontId="4" fillId="0" borderId="0" xfId="2" applyFont="1" applyAlignment="1">
      <alignment horizontal="left" vertical="center" wrapText="1"/>
    </xf>
    <xf numFmtId="0" fontId="12" fillId="0" borderId="0" xfId="2" applyFont="1"/>
    <xf numFmtId="0" fontId="13" fillId="0" borderId="0" xfId="2" applyFont="1" applyAlignment="1">
      <alignment horizontal="center"/>
    </xf>
    <xf numFmtId="0" fontId="12" fillId="0" borderId="3" xfId="2" applyFont="1" applyBorder="1"/>
    <xf numFmtId="0" fontId="10" fillId="0" borderId="0" xfId="2" applyFont="1"/>
    <xf numFmtId="0" fontId="10" fillId="0" borderId="0" xfId="2" applyFont="1" applyAlignment="1">
      <alignment horizontal="center"/>
    </xf>
    <xf numFmtId="0" fontId="10" fillId="3" borderId="4" xfId="2" applyFont="1" applyFill="1" applyBorder="1" applyAlignment="1" applyProtection="1">
      <alignment horizontal="left" vertical="top" wrapText="1"/>
      <protection locked="0"/>
    </xf>
    <xf numFmtId="0" fontId="10" fillId="3" borderId="7" xfId="2" applyFont="1" applyFill="1" applyBorder="1" applyAlignment="1" applyProtection="1">
      <alignment horizontal="left" vertical="top" wrapText="1"/>
      <protection locked="0"/>
    </xf>
    <xf numFmtId="0" fontId="10" fillId="3" borderId="9" xfId="2" applyFont="1" applyFill="1" applyBorder="1" applyAlignment="1" applyProtection="1">
      <alignment horizontal="left" vertical="top" wrapText="1"/>
      <protection locked="0"/>
    </xf>
    <xf numFmtId="0" fontId="16" fillId="0" borderId="0" xfId="2" applyFont="1"/>
    <xf numFmtId="0" fontId="10" fillId="0" borderId="0" xfId="2" applyFont="1" applyAlignment="1">
      <alignment horizontal="left"/>
    </xf>
    <xf numFmtId="0" fontId="17" fillId="0" borderId="0" xfId="3" applyAlignment="1" applyProtection="1"/>
    <xf numFmtId="0" fontId="10" fillId="4" borderId="12" xfId="2" applyFont="1" applyFill="1" applyBorder="1" applyAlignment="1">
      <alignment horizontal="left"/>
    </xf>
    <xf numFmtId="0" fontId="18" fillId="6" borderId="0" xfId="2" applyFont="1" applyFill="1" applyAlignment="1">
      <alignment horizontal="center"/>
    </xf>
    <xf numFmtId="0" fontId="6" fillId="0" borderId="0" xfId="2" applyFont="1" applyAlignment="1">
      <alignment horizontal="center"/>
    </xf>
    <xf numFmtId="0" fontId="16" fillId="7" borderId="12" xfId="2" applyFont="1" applyFill="1" applyBorder="1" applyAlignment="1">
      <alignment horizontal="center"/>
    </xf>
    <xf numFmtId="0" fontId="10" fillId="3" borderId="12" xfId="2" applyFont="1" applyFill="1" applyBorder="1" applyAlignment="1" applyProtection="1">
      <alignment horizontal="left"/>
      <protection locked="0"/>
    </xf>
    <xf numFmtId="0" fontId="10" fillId="4" borderId="12" xfId="2" applyFont="1" applyFill="1" applyBorder="1" applyAlignment="1">
      <alignment horizontal="center"/>
    </xf>
    <xf numFmtId="0" fontId="19" fillId="8" borderId="0" xfId="2" applyFont="1" applyFill="1" applyAlignment="1">
      <alignment horizontal="center"/>
    </xf>
    <xf numFmtId="0" fontId="20" fillId="4" borderId="12" xfId="2" applyFont="1" applyFill="1" applyBorder="1" applyAlignment="1">
      <alignment horizontal="left"/>
    </xf>
    <xf numFmtId="0" fontId="17" fillId="4" borderId="12" xfId="3" applyFill="1" applyBorder="1" applyAlignment="1" applyProtection="1">
      <alignment horizontal="left"/>
    </xf>
    <xf numFmtId="0" fontId="16" fillId="7" borderId="12" xfId="2" applyFont="1" applyFill="1" applyBorder="1" applyAlignment="1">
      <alignment horizontal="center" wrapText="1"/>
    </xf>
    <xf numFmtId="0" fontId="10" fillId="0" borderId="5" xfId="2" applyFont="1" applyBorder="1"/>
    <xf numFmtId="0" fontId="21" fillId="4" borderId="12" xfId="2" applyFont="1" applyFill="1" applyBorder="1" applyAlignment="1">
      <alignment horizontal="left"/>
    </xf>
    <xf numFmtId="0" fontId="16" fillId="0" borderId="0" xfId="2" applyFont="1" applyAlignment="1">
      <alignment horizontal="center"/>
    </xf>
    <xf numFmtId="0" fontId="16" fillId="5" borderId="12" xfId="2" applyFont="1" applyFill="1" applyBorder="1" applyAlignment="1">
      <alignment horizontal="center"/>
    </xf>
    <xf numFmtId="0" fontId="16" fillId="5" borderId="12" xfId="2" applyFont="1" applyFill="1" applyBorder="1" applyAlignment="1">
      <alignment horizontal="center" wrapText="1"/>
    </xf>
    <xf numFmtId="0" fontId="13" fillId="0" borderId="0" xfId="2" applyFont="1"/>
    <xf numFmtId="0" fontId="13" fillId="0" borderId="0" xfId="2" applyFont="1" applyAlignment="1" applyProtection="1">
      <alignment horizontal="center"/>
      <protection locked="0"/>
    </xf>
    <xf numFmtId="49" fontId="10" fillId="3" borderId="13" xfId="2" applyNumberFormat="1" applyFont="1" applyFill="1" applyBorder="1" applyProtection="1">
      <protection locked="0"/>
    </xf>
    <xf numFmtId="0" fontId="10" fillId="5" borderId="12" xfId="2" applyFont="1" applyFill="1" applyBorder="1" applyAlignment="1">
      <alignment horizontal="center"/>
    </xf>
    <xf numFmtId="3" fontId="10" fillId="3" borderId="12" xfId="2" applyNumberFormat="1" applyFont="1" applyFill="1" applyBorder="1" applyProtection="1">
      <protection locked="0"/>
    </xf>
    <xf numFmtId="0" fontId="10" fillId="3" borderId="12" xfId="2" applyFont="1" applyFill="1" applyBorder="1" applyAlignment="1" applyProtection="1">
      <alignment horizontal="center"/>
      <protection locked="0"/>
    </xf>
    <xf numFmtId="0" fontId="3" fillId="3" borderId="1" xfId="2" applyFill="1" applyBorder="1" applyAlignment="1" applyProtection="1">
      <alignment horizontal="left"/>
      <protection locked="0"/>
    </xf>
    <xf numFmtId="0" fontId="3" fillId="3" borderId="2" xfId="2" applyFill="1" applyBorder="1" applyAlignment="1" applyProtection="1">
      <alignment horizontal="left"/>
      <protection locked="0"/>
    </xf>
    <xf numFmtId="0" fontId="10" fillId="3" borderId="3" xfId="2" applyFont="1" applyFill="1" applyBorder="1" applyAlignment="1" applyProtection="1">
      <alignment horizontal="left"/>
      <protection locked="0"/>
    </xf>
    <xf numFmtId="0" fontId="10" fillId="0" borderId="0" xfId="2" applyFont="1" applyAlignment="1">
      <alignment wrapText="1"/>
    </xf>
    <xf numFmtId="0" fontId="10" fillId="4" borderId="4" xfId="2" applyFont="1" applyFill="1" applyBorder="1"/>
    <xf numFmtId="0" fontId="10" fillId="4" borderId="13" xfId="2" applyFont="1" applyFill="1" applyBorder="1"/>
    <xf numFmtId="0" fontId="10" fillId="4" borderId="12" xfId="2" applyFont="1" applyFill="1" applyBorder="1"/>
    <xf numFmtId="164" fontId="10" fillId="3" borderId="12" xfId="2" applyNumberFormat="1" applyFont="1" applyFill="1" applyBorder="1" applyAlignment="1" applyProtection="1">
      <alignment horizontal="center"/>
      <protection locked="0"/>
    </xf>
    <xf numFmtId="0" fontId="10" fillId="3" borderId="1" xfId="2" applyFont="1" applyFill="1" applyBorder="1" applyAlignment="1" applyProtection="1">
      <alignment horizontal="left"/>
      <protection locked="0"/>
    </xf>
    <xf numFmtId="0" fontId="10" fillId="3" borderId="2" xfId="2" applyFont="1" applyFill="1" applyBorder="1" applyAlignment="1" applyProtection="1">
      <alignment horizontal="left"/>
      <protection locked="0"/>
    </xf>
    <xf numFmtId="0" fontId="10" fillId="0" borderId="0" xfId="2" applyFont="1" applyAlignment="1">
      <alignment horizontal="left" indent="1"/>
    </xf>
    <xf numFmtId="0" fontId="16" fillId="7" borderId="1" xfId="2" applyFont="1" applyFill="1" applyBorder="1"/>
    <xf numFmtId="0" fontId="16" fillId="7" borderId="12" xfId="2" applyFont="1" applyFill="1" applyBorder="1"/>
    <xf numFmtId="0" fontId="16" fillId="5" borderId="1" xfId="2" applyFont="1" applyFill="1" applyBorder="1" applyAlignment="1">
      <alignment horizontal="center" wrapText="1"/>
    </xf>
    <xf numFmtId="0" fontId="16" fillId="9" borderId="0" xfId="2" applyFont="1" applyFill="1" applyAlignment="1">
      <alignment horizontal="center" wrapText="1"/>
    </xf>
    <xf numFmtId="0" fontId="19" fillId="0" borderId="0" xfId="2" applyFont="1" applyAlignment="1">
      <alignment horizontal="center"/>
    </xf>
    <xf numFmtId="0" fontId="6" fillId="0" borderId="0" xfId="2" applyFont="1"/>
    <xf numFmtId="165" fontId="10" fillId="0" borderId="0" xfId="2" applyNumberFormat="1" applyFont="1" applyProtection="1">
      <protection locked="0"/>
    </xf>
    <xf numFmtId="0" fontId="10" fillId="0" borderId="0" xfId="2" applyFont="1" applyProtection="1">
      <protection locked="0"/>
    </xf>
    <xf numFmtId="0" fontId="10" fillId="4" borderId="6" xfId="2" applyFont="1" applyFill="1" applyBorder="1"/>
    <xf numFmtId="0" fontId="10" fillId="3" borderId="12" xfId="2" applyFont="1" applyFill="1" applyBorder="1"/>
    <xf numFmtId="165" fontId="10" fillId="3" borderId="12" xfId="2" applyNumberFormat="1" applyFont="1" applyFill="1" applyBorder="1" applyAlignment="1" applyProtection="1">
      <alignment horizontal="center"/>
      <protection locked="0"/>
    </xf>
    <xf numFmtId="0" fontId="19" fillId="8" borderId="12" xfId="2" applyFont="1" applyFill="1" applyBorder="1" applyAlignment="1">
      <alignment horizontal="center"/>
    </xf>
    <xf numFmtId="0" fontId="10" fillId="4" borderId="1" xfId="2" applyFont="1" applyFill="1" applyBorder="1"/>
    <xf numFmtId="0" fontId="24" fillId="0" borderId="5" xfId="2" applyFont="1" applyBorder="1"/>
    <xf numFmtId="0" fontId="25" fillId="0" borderId="0" xfId="2" applyFont="1"/>
    <xf numFmtId="0" fontId="4" fillId="0" borderId="0" xfId="2" applyFont="1"/>
    <xf numFmtId="3" fontId="10" fillId="0" borderId="0" xfId="2" applyNumberFormat="1" applyFont="1"/>
    <xf numFmtId="0" fontId="3" fillId="0" borderId="8" xfId="2" applyBorder="1"/>
    <xf numFmtId="3" fontId="10" fillId="0" borderId="12" xfId="2" applyNumberFormat="1" applyFont="1" applyBorder="1" applyAlignment="1">
      <alignment horizontal="right"/>
    </xf>
    <xf numFmtId="0" fontId="16" fillId="9" borderId="12" xfId="2" applyFont="1" applyFill="1" applyBorder="1" applyAlignment="1">
      <alignment wrapText="1"/>
    </xf>
    <xf numFmtId="3" fontId="10" fillId="9" borderId="14" xfId="2" applyNumberFormat="1" applyFont="1" applyFill="1" applyBorder="1" applyAlignment="1" applyProtection="1">
      <alignment horizontal="right"/>
      <protection locked="0"/>
    </xf>
    <xf numFmtId="3" fontId="10" fillId="3" borderId="14" xfId="2" applyNumberFormat="1" applyFont="1" applyFill="1" applyBorder="1" applyAlignment="1" applyProtection="1">
      <alignment horizontal="left" vertical="top" wrapText="1"/>
      <protection locked="0"/>
    </xf>
    <xf numFmtId="0" fontId="16" fillId="9" borderId="14" xfId="2" applyFont="1" applyFill="1" applyBorder="1" applyAlignment="1">
      <alignment wrapText="1"/>
    </xf>
    <xf numFmtId="4" fontId="10" fillId="0" borderId="12" xfId="2" applyNumberFormat="1" applyFont="1" applyBorder="1" applyAlignment="1">
      <alignment horizontal="right"/>
    </xf>
    <xf numFmtId="4" fontId="10" fillId="3" borderId="12" xfId="2" applyNumberFormat="1" applyFont="1" applyFill="1" applyBorder="1" applyAlignment="1" applyProtection="1">
      <alignment horizontal="center"/>
      <protection locked="0"/>
    </xf>
    <xf numFmtId="3" fontId="10" fillId="0" borderId="12" xfId="2" applyNumberFormat="1" applyFont="1" applyBorder="1" applyAlignment="1">
      <alignment horizontal="center"/>
    </xf>
    <xf numFmtId="3" fontId="10" fillId="0" borderId="14" xfId="2" applyNumberFormat="1" applyFont="1" applyBorder="1" applyAlignment="1">
      <alignment horizontal="right"/>
    </xf>
    <xf numFmtId="3" fontId="10" fillId="3" borderId="14" xfId="2" applyNumberFormat="1" applyFont="1" applyFill="1" applyBorder="1" applyProtection="1">
      <protection locked="0"/>
    </xf>
    <xf numFmtId="0" fontId="16" fillId="9" borderId="14" xfId="2" applyFont="1" applyFill="1" applyBorder="1"/>
    <xf numFmtId="3" fontId="10" fillId="3" borderId="13" xfId="2" applyNumberFormat="1" applyFont="1" applyFill="1" applyBorder="1" applyProtection="1">
      <protection locked="0"/>
    </xf>
    <xf numFmtId="0" fontId="16" fillId="9" borderId="13" xfId="2" applyFont="1" applyFill="1" applyBorder="1"/>
    <xf numFmtId="0" fontId="16" fillId="9" borderId="14" xfId="2" applyFont="1" applyFill="1" applyBorder="1" applyAlignment="1">
      <alignment vertical="top" wrapText="1"/>
    </xf>
    <xf numFmtId="0" fontId="16" fillId="9" borderId="13" xfId="2" applyFont="1" applyFill="1" applyBorder="1" applyAlignment="1">
      <alignment vertical="top" wrapText="1"/>
    </xf>
    <xf numFmtId="0" fontId="16" fillId="9" borderId="13" xfId="2" applyFont="1" applyFill="1" applyBorder="1" applyAlignment="1">
      <alignment wrapText="1"/>
    </xf>
    <xf numFmtId="3" fontId="10" fillId="0" borderId="13" xfId="2" applyNumberFormat="1" applyFont="1" applyBorder="1" applyAlignment="1">
      <alignment horizontal="right"/>
    </xf>
    <xf numFmtId="0" fontId="16" fillId="9" borderId="12" xfId="2" applyFont="1" applyFill="1" applyBorder="1"/>
    <xf numFmtId="3" fontId="10" fillId="0" borderId="15" xfId="2" applyNumberFormat="1" applyFont="1" applyBorder="1" applyAlignment="1">
      <alignment horizontal="right"/>
    </xf>
    <xf numFmtId="3" fontId="10" fillId="3" borderId="15" xfId="2" applyNumberFormat="1" applyFont="1" applyFill="1" applyBorder="1" applyProtection="1">
      <protection locked="0"/>
    </xf>
    <xf numFmtId="0" fontId="16" fillId="9" borderId="15" xfId="2" applyFont="1" applyFill="1" applyBorder="1"/>
    <xf numFmtId="0" fontId="27" fillId="0" borderId="8" xfId="2" applyFont="1" applyBorder="1" applyAlignment="1">
      <alignment horizontal="center" vertical="center"/>
    </xf>
    <xf numFmtId="0" fontId="16" fillId="5" borderId="12" xfId="2" applyFont="1" applyFill="1" applyBorder="1" applyAlignment="1">
      <alignment horizontal="center" vertical="center" wrapText="1"/>
    </xf>
    <xf numFmtId="0" fontId="24" fillId="0" borderId="0" xfId="2" applyFont="1"/>
    <xf numFmtId="0" fontId="28" fillId="0" borderId="0" xfId="2" applyFont="1"/>
    <xf numFmtId="49" fontId="10" fillId="3" borderId="12" xfId="2" applyNumberFormat="1" applyFont="1" applyFill="1" applyBorder="1" applyAlignment="1" applyProtection="1">
      <alignment horizontal="left"/>
      <protection locked="0"/>
    </xf>
    <xf numFmtId="1" fontId="10" fillId="0" borderId="0" xfId="2" applyNumberFormat="1" applyFont="1" applyAlignment="1">
      <alignment horizontal="center"/>
    </xf>
    <xf numFmtId="0" fontId="10" fillId="0" borderId="0" xfId="2" applyFont="1" applyAlignment="1" applyProtection="1">
      <alignment horizontal="center"/>
      <protection locked="0"/>
    </xf>
    <xf numFmtId="1" fontId="10" fillId="3" borderId="12" xfId="2" applyNumberFormat="1" applyFont="1" applyFill="1" applyBorder="1" applyAlignment="1" applyProtection="1">
      <alignment horizontal="left"/>
      <protection locked="0"/>
    </xf>
    <xf numFmtId="1" fontId="10" fillId="3" borderId="3" xfId="2" applyNumberFormat="1" applyFont="1" applyFill="1" applyBorder="1" applyAlignment="1" applyProtection="1">
      <alignment horizontal="left"/>
      <protection locked="0"/>
    </xf>
    <xf numFmtId="0" fontId="29" fillId="0" borderId="0" xfId="2" applyFont="1"/>
    <xf numFmtId="3" fontId="10" fillId="0" borderId="0" xfId="2" applyNumberFormat="1" applyFont="1" applyProtection="1">
      <protection locked="0"/>
    </xf>
    <xf numFmtId="3" fontId="10" fillId="3" borderId="12" xfId="2" applyNumberFormat="1" applyFont="1" applyFill="1" applyBorder="1" applyAlignment="1" applyProtection="1">
      <alignment wrapText="1"/>
      <protection locked="0"/>
    </xf>
    <xf numFmtId="3" fontId="10" fillId="9" borderId="12" xfId="2" applyNumberFormat="1" applyFont="1" applyFill="1" applyBorder="1" applyAlignment="1" applyProtection="1">
      <alignment horizontal="left" vertical="top" wrapText="1"/>
      <protection locked="0"/>
    </xf>
    <xf numFmtId="3" fontId="10" fillId="3" borderId="12" xfId="2" applyNumberFormat="1" applyFont="1" applyFill="1" applyBorder="1" applyAlignment="1" applyProtection="1">
      <alignment horizontal="left" vertical="top" wrapText="1"/>
      <protection locked="0"/>
    </xf>
    <xf numFmtId="4" fontId="10" fillId="3" borderId="12" xfId="2" applyNumberFormat="1" applyFont="1" applyFill="1" applyBorder="1" applyAlignment="1" applyProtection="1">
      <alignment horizontal="right"/>
      <protection locked="0"/>
    </xf>
    <xf numFmtId="0" fontId="16" fillId="5" borderId="3" xfId="2" applyFont="1" applyFill="1" applyBorder="1" applyAlignment="1">
      <alignment horizontal="center" vertical="center" wrapText="1"/>
    </xf>
    <xf numFmtId="37" fontId="32" fillId="0" borderId="0" xfId="2" applyNumberFormat="1" applyFont="1" applyAlignment="1">
      <alignment horizontal="right"/>
    </xf>
    <xf numFmtId="0" fontId="33" fillId="0" borderId="0" xfId="2" applyFont="1"/>
    <xf numFmtId="3" fontId="32" fillId="3" borderId="12" xfId="2" applyNumberFormat="1" applyFont="1" applyFill="1" applyBorder="1" applyAlignment="1" applyProtection="1">
      <alignment horizontal="right"/>
      <protection locked="0"/>
    </xf>
    <xf numFmtId="0" fontId="32" fillId="0" borderId="0" xfId="2" applyFont="1" applyAlignment="1">
      <alignment horizontal="left"/>
    </xf>
    <xf numFmtId="0" fontId="32" fillId="0" borderId="0" xfId="2" applyFont="1" applyAlignment="1">
      <alignment horizontal="left" indent="1"/>
    </xf>
    <xf numFmtId="166" fontId="32" fillId="0" borderId="0" xfId="4" applyNumberFormat="1" applyFont="1" applyBorder="1" applyAlignment="1" applyProtection="1">
      <alignment horizontal="center"/>
    </xf>
    <xf numFmtId="166" fontId="32" fillId="0" borderId="0" xfId="4" applyNumberFormat="1" applyFont="1" applyAlignment="1" applyProtection="1">
      <alignment horizontal="center"/>
    </xf>
    <xf numFmtId="0" fontId="32" fillId="0" borderId="0" xfId="2" applyFont="1"/>
    <xf numFmtId="166" fontId="32" fillId="0" borderId="0" xfId="4" applyNumberFormat="1" applyFont="1" applyBorder="1" applyAlignment="1" applyProtection="1">
      <alignment horizontal="center" wrapText="1"/>
    </xf>
    <xf numFmtId="0" fontId="16" fillId="0" borderId="0" xfId="2" applyFont="1" applyAlignment="1">
      <alignment horizontal="left"/>
    </xf>
    <xf numFmtId="37" fontId="32" fillId="0" borderId="10" xfId="2" applyNumberFormat="1" applyFont="1" applyBorder="1" applyAlignment="1">
      <alignment horizontal="right"/>
    </xf>
    <xf numFmtId="1" fontId="32" fillId="3" borderId="12" xfId="2" applyNumberFormat="1" applyFont="1" applyFill="1" applyBorder="1" applyAlignment="1">
      <alignment horizontal="center"/>
    </xf>
    <xf numFmtId="0" fontId="32" fillId="3" borderId="12" xfId="2" applyFont="1" applyFill="1" applyBorder="1" applyAlignment="1">
      <alignment horizontal="center"/>
    </xf>
    <xf numFmtId="0" fontId="1" fillId="0" borderId="0" xfId="5"/>
    <xf numFmtId="1" fontId="10" fillId="3" borderId="12" xfId="2" applyNumberFormat="1" applyFont="1" applyFill="1" applyBorder="1" applyAlignment="1">
      <alignment horizontal="center"/>
    </xf>
    <xf numFmtId="0" fontId="10" fillId="3" borderId="12" xfId="2" applyFont="1" applyFill="1" applyBorder="1" applyAlignment="1">
      <alignment horizontal="center"/>
    </xf>
    <xf numFmtId="1" fontId="16" fillId="5" borderId="12" xfId="2" applyNumberFormat="1" applyFont="1" applyFill="1" applyBorder="1" applyAlignment="1" applyProtection="1">
      <alignment horizontal="center"/>
      <protection locked="0"/>
    </xf>
    <xf numFmtId="1" fontId="16" fillId="5" borderId="12" xfId="2" applyNumberFormat="1" applyFont="1" applyFill="1" applyBorder="1" applyAlignment="1" applyProtection="1">
      <alignment horizontal="center" wrapText="1"/>
      <protection locked="0"/>
    </xf>
    <xf numFmtId="0" fontId="16" fillId="5" borderId="13" xfId="2" applyFont="1" applyFill="1" applyBorder="1" applyAlignment="1">
      <alignment horizontal="center"/>
    </xf>
    <xf numFmtId="0" fontId="16" fillId="5" borderId="15" xfId="2" applyFont="1" applyFill="1" applyBorder="1" applyAlignment="1">
      <alignment horizontal="center"/>
    </xf>
    <xf numFmtId="0" fontId="10" fillId="0" borderId="0" xfId="2" applyFont="1" applyAlignment="1">
      <alignment horizontal="centerContinuous"/>
    </xf>
    <xf numFmtId="0" fontId="34" fillId="0" borderId="0" xfId="2" applyFont="1" applyAlignment="1">
      <alignment horizontal="left"/>
    </xf>
    <xf numFmtId="0" fontId="35" fillId="0" borderId="0" xfId="2" applyFont="1"/>
    <xf numFmtId="1" fontId="2" fillId="2" borderId="12" xfId="1" applyNumberFormat="1" applyBorder="1" applyAlignment="1">
      <alignment horizontal="center"/>
    </xf>
    <xf numFmtId="0" fontId="36" fillId="2" borderId="12" xfId="1" applyFont="1" applyBorder="1" applyAlignment="1">
      <alignment horizontal="center"/>
    </xf>
    <xf numFmtId="0" fontId="1" fillId="0" borderId="12" xfId="5" applyBorder="1"/>
    <xf numFmtId="0" fontId="16" fillId="0" borderId="12" xfId="2" applyFont="1" applyBorder="1" applyAlignment="1">
      <alignment wrapText="1"/>
    </xf>
    <xf numFmtId="0" fontId="34" fillId="0" borderId="0" xfId="2" applyFont="1" applyAlignment="1">
      <alignment horizontal="left" vertical="top"/>
    </xf>
    <xf numFmtId="167" fontId="10" fillId="0" borderId="0" xfId="4" applyNumberFormat="1" applyFont="1" applyAlignment="1" applyProtection="1">
      <alignment horizontal="right"/>
    </xf>
    <xf numFmtId="0" fontId="10" fillId="0" borderId="0" xfId="2" applyFont="1" applyAlignment="1">
      <alignment horizontal="left" indent="2"/>
    </xf>
    <xf numFmtId="37" fontId="10" fillId="3" borderId="12" xfId="6" applyNumberFormat="1" applyFont="1" applyFill="1" applyBorder="1" applyAlignment="1" applyProtection="1">
      <alignment horizontal="right"/>
      <protection locked="0"/>
    </xf>
    <xf numFmtId="167" fontId="10" fillId="0" borderId="0" xfId="4" applyNumberFormat="1" applyFont="1" applyBorder="1" applyAlignment="1" applyProtection="1">
      <alignment horizontal="right"/>
    </xf>
    <xf numFmtId="167" fontId="10" fillId="0" borderId="0" xfId="6" applyNumberFormat="1" applyFont="1" applyBorder="1" applyAlignment="1" applyProtection="1">
      <alignment horizontal="right"/>
    </xf>
    <xf numFmtId="37" fontId="10" fillId="4" borderId="12" xfId="6" applyNumberFormat="1" applyFont="1" applyFill="1" applyBorder="1" applyAlignment="1" applyProtection="1">
      <alignment horizontal="right"/>
      <protection locked="0"/>
    </xf>
    <xf numFmtId="0" fontId="10" fillId="3" borderId="12" xfId="2" applyFont="1" applyFill="1" applyBorder="1" applyAlignment="1" applyProtection="1">
      <alignment horizontal="right"/>
      <protection locked="0"/>
    </xf>
    <xf numFmtId="0" fontId="10" fillId="0" borderId="0" xfId="2" applyFont="1" applyAlignment="1">
      <alignment horizontal="left" wrapText="1" indent="1"/>
    </xf>
    <xf numFmtId="0" fontId="10" fillId="0" borderId="0" xfId="2" applyFont="1" applyAlignment="1">
      <alignment horizontal="right"/>
    </xf>
    <xf numFmtId="0" fontId="37" fillId="0" borderId="0" xfId="2" applyFont="1" applyAlignment="1">
      <alignment horizontal="center"/>
    </xf>
    <xf numFmtId="0" fontId="16" fillId="5" borderId="12" xfId="2" applyFont="1" applyFill="1" applyBorder="1" applyAlignment="1" applyProtection="1">
      <alignment horizontal="center"/>
      <protection locked="0"/>
    </xf>
    <xf numFmtId="0" fontId="19" fillId="8" borderId="12" xfId="2" applyFont="1" applyFill="1" applyBorder="1" applyAlignment="1">
      <alignment horizontal="centerContinuous"/>
    </xf>
    <xf numFmtId="0" fontId="10" fillId="0" borderId="7" xfId="2" applyFont="1" applyBorder="1"/>
    <xf numFmtId="10" fontId="10" fillId="0" borderId="21" xfId="2" applyNumberFormat="1" applyFont="1" applyBorder="1"/>
    <xf numFmtId="10" fontId="10" fillId="0" borderId="22" xfId="2" applyNumberFormat="1" applyFont="1" applyBorder="1"/>
    <xf numFmtId="0" fontId="10" fillId="0" borderId="22" xfId="2" applyFont="1" applyBorder="1"/>
    <xf numFmtId="0" fontId="10" fillId="0" borderId="23" xfId="2" applyFont="1" applyBorder="1"/>
    <xf numFmtId="0" fontId="10" fillId="0" borderId="24" xfId="2" applyFont="1" applyBorder="1"/>
    <xf numFmtId="0" fontId="10" fillId="0" borderId="25" xfId="2" applyFont="1" applyBorder="1"/>
    <xf numFmtId="0" fontId="10" fillId="0" borderId="26" xfId="2" applyFont="1" applyBorder="1"/>
    <xf numFmtId="0" fontId="10" fillId="0" borderId="27" xfId="2" applyFont="1" applyBorder="1"/>
    <xf numFmtId="0" fontId="10" fillId="0" borderId="28" xfId="2" applyFont="1" applyBorder="1"/>
    <xf numFmtId="0" fontId="10" fillId="4" borderId="29" xfId="2" applyFont="1" applyFill="1" applyBorder="1"/>
    <xf numFmtId="0" fontId="10" fillId="4" borderId="30" xfId="2" applyFont="1" applyFill="1" applyBorder="1"/>
    <xf numFmtId="0" fontId="10" fillId="4" borderId="31" xfId="2" applyFont="1" applyFill="1" applyBorder="1"/>
    <xf numFmtId="0" fontId="10" fillId="4" borderId="32" xfId="2" applyFont="1" applyFill="1" applyBorder="1"/>
    <xf numFmtId="0" fontId="19" fillId="8" borderId="3" xfId="2" applyFont="1" applyFill="1" applyBorder="1" applyAlignment="1">
      <alignment horizontal="center"/>
    </xf>
    <xf numFmtId="0" fontId="10" fillId="4" borderId="33" xfId="2" applyFont="1" applyFill="1" applyBorder="1"/>
    <xf numFmtId="0" fontId="10" fillId="4" borderId="34" xfId="2" applyFont="1" applyFill="1" applyBorder="1"/>
    <xf numFmtId="0" fontId="10" fillId="4" borderId="35" xfId="2" applyFont="1" applyFill="1" applyBorder="1"/>
    <xf numFmtId="0" fontId="13" fillId="0" borderId="0" xfId="2" applyFont="1" applyAlignment="1">
      <alignment horizontal="left"/>
    </xf>
    <xf numFmtId="0" fontId="3" fillId="3" borderId="12" xfId="2" applyFill="1" applyBorder="1" applyAlignment="1" applyProtection="1">
      <alignment horizontal="right"/>
      <protection locked="0"/>
    </xf>
    <xf numFmtId="9" fontId="10" fillId="3" borderId="3" xfId="2" applyNumberFormat="1" applyFont="1" applyFill="1" applyBorder="1" applyAlignment="1" applyProtection="1">
      <alignment horizontal="right"/>
      <protection locked="0"/>
    </xf>
    <xf numFmtId="9" fontId="10" fillId="3" borderId="12" xfId="2" applyNumberFormat="1" applyFont="1" applyFill="1" applyBorder="1" applyAlignment="1" applyProtection="1">
      <alignment horizontal="right"/>
      <protection locked="0"/>
    </xf>
    <xf numFmtId="9" fontId="10" fillId="10" borderId="12" xfId="2" applyNumberFormat="1" applyFont="1" applyFill="1" applyBorder="1" applyProtection="1">
      <protection locked="0"/>
    </xf>
    <xf numFmtId="9" fontId="10" fillId="0" borderId="0" xfId="2" applyNumberFormat="1" applyFont="1" applyProtection="1">
      <protection locked="0"/>
    </xf>
    <xf numFmtId="9" fontId="10" fillId="10" borderId="0" xfId="2" applyNumberFormat="1" applyFont="1" applyFill="1" applyProtection="1">
      <protection locked="0"/>
    </xf>
    <xf numFmtId="0" fontId="10" fillId="0" borderId="0" xfId="2" applyFont="1" applyAlignment="1">
      <alignment horizontal="left" indent="3"/>
    </xf>
    <xf numFmtId="168" fontId="32" fillId="3" borderId="12" xfId="2" applyNumberFormat="1" applyFont="1" applyFill="1" applyBorder="1" applyAlignment="1" applyProtection="1">
      <alignment horizontal="right"/>
      <protection locked="0"/>
    </xf>
    <xf numFmtId="168" fontId="32" fillId="3" borderId="3" xfId="2" applyNumberFormat="1" applyFont="1" applyFill="1" applyBorder="1" applyAlignment="1" applyProtection="1">
      <alignment horizontal="right"/>
      <protection locked="0"/>
    </xf>
    <xf numFmtId="168" fontId="32" fillId="4" borderId="12" xfId="2" applyNumberFormat="1" applyFont="1" applyFill="1" applyBorder="1" applyAlignment="1" applyProtection="1">
      <alignment horizontal="right"/>
      <protection locked="0"/>
    </xf>
    <xf numFmtId="9" fontId="32" fillId="3" borderId="12" xfId="2" applyNumberFormat="1" applyFont="1" applyFill="1" applyBorder="1" applyAlignment="1" applyProtection="1">
      <alignment horizontal="right"/>
      <protection locked="0"/>
    </xf>
    <xf numFmtId="9" fontId="32" fillId="3" borderId="3" xfId="2" applyNumberFormat="1" applyFont="1" applyFill="1" applyBorder="1" applyAlignment="1" applyProtection="1">
      <alignment horizontal="right"/>
      <protection locked="0"/>
    </xf>
    <xf numFmtId="9" fontId="32" fillId="4" borderId="12" xfId="2" applyNumberFormat="1" applyFont="1" applyFill="1" applyBorder="1" applyAlignment="1" applyProtection="1">
      <alignment horizontal="right"/>
      <protection locked="0"/>
    </xf>
    <xf numFmtId="168" fontId="32" fillId="4" borderId="3" xfId="2" applyNumberFormat="1" applyFont="1" applyFill="1" applyBorder="1" applyAlignment="1" applyProtection="1">
      <alignment horizontal="right"/>
      <protection locked="0"/>
    </xf>
    <xf numFmtId="168" fontId="10" fillId="10" borderId="12" xfId="2" applyNumberFormat="1" applyFont="1" applyFill="1" applyBorder="1" applyProtection="1">
      <protection locked="0"/>
    </xf>
    <xf numFmtId="0" fontId="10" fillId="10" borderId="0" xfId="2" applyFont="1" applyFill="1" applyAlignment="1" applyProtection="1">
      <alignment horizontal="center"/>
      <protection locked="0"/>
    </xf>
    <xf numFmtId="0" fontId="16" fillId="5" borderId="12" xfId="2" applyFont="1" applyFill="1" applyBorder="1" applyAlignment="1">
      <alignment horizontal="center" vertical="top" wrapText="1"/>
    </xf>
    <xf numFmtId="0" fontId="16" fillId="0" borderId="1" xfId="2" applyFont="1" applyBorder="1" applyAlignment="1">
      <alignment horizontal="center" vertical="top" wrapText="1"/>
    </xf>
    <xf numFmtId="0" fontId="38" fillId="0" borderId="0" xfId="2" applyFont="1"/>
    <xf numFmtId="0" fontId="16" fillId="0" borderId="0" xfId="2" applyFont="1" applyAlignment="1">
      <alignment horizontal="left" indent="2"/>
    </xf>
    <xf numFmtId="0" fontId="32" fillId="4" borderId="12" xfId="2" applyFont="1" applyFill="1" applyBorder="1" applyAlignment="1" applyProtection="1">
      <alignment horizontal="right"/>
      <protection locked="0"/>
    </xf>
    <xf numFmtId="0" fontId="10" fillId="10" borderId="0" xfId="2" applyFont="1" applyFill="1"/>
    <xf numFmtId="0" fontId="10" fillId="10" borderId="12" xfId="2" applyFont="1" applyFill="1" applyBorder="1"/>
    <xf numFmtId="0" fontId="3" fillId="0" borderId="0" xfId="2" applyProtection="1">
      <protection locked="0"/>
    </xf>
    <xf numFmtId="10" fontId="38" fillId="0" borderId="0" xfId="2" applyNumberFormat="1" applyFont="1" applyProtection="1">
      <protection locked="0"/>
    </xf>
    <xf numFmtId="0" fontId="17" fillId="0" borderId="0" xfId="3" applyFill="1" applyAlignment="1" applyProtection="1"/>
    <xf numFmtId="0" fontId="10" fillId="4" borderId="12" xfId="2" applyFont="1" applyFill="1" applyBorder="1" applyAlignment="1">
      <alignment horizontal="right"/>
    </xf>
    <xf numFmtId="0" fontId="18" fillId="0" borderId="0" xfId="2" applyFont="1" applyAlignment="1">
      <alignment horizontal="center"/>
    </xf>
    <xf numFmtId="0" fontId="18" fillId="6" borderId="12" xfId="2" applyFont="1" applyFill="1" applyBorder="1" applyAlignment="1">
      <alignment horizontal="center"/>
    </xf>
    <xf numFmtId="0" fontId="39" fillId="0" borderId="0" xfId="2" applyFont="1"/>
    <xf numFmtId="44" fontId="10" fillId="0" borderId="0" xfId="7" applyFont="1" applyProtection="1"/>
    <xf numFmtId="10" fontId="10" fillId="4" borderId="12" xfId="2" applyNumberFormat="1" applyFont="1" applyFill="1" applyBorder="1" applyAlignment="1">
      <alignment horizontal="center"/>
    </xf>
    <xf numFmtId="0" fontId="16" fillId="7" borderId="13" xfId="2" applyFont="1" applyFill="1" applyBorder="1" applyAlignment="1">
      <alignment horizontal="center"/>
    </xf>
    <xf numFmtId="0" fontId="16" fillId="7" borderId="3" xfId="2" applyFont="1" applyFill="1" applyBorder="1" applyAlignment="1">
      <alignment horizontal="center"/>
    </xf>
    <xf numFmtId="0" fontId="16" fillId="7" borderId="6" xfId="2" applyFont="1" applyFill="1" applyBorder="1" applyAlignment="1">
      <alignment horizontal="center"/>
    </xf>
    <xf numFmtId="0" fontId="16" fillId="7" borderId="15" xfId="2" applyFont="1" applyFill="1" applyBorder="1" applyAlignment="1">
      <alignment horizontal="center"/>
    </xf>
    <xf numFmtId="0" fontId="16" fillId="7" borderId="11" xfId="2" applyFont="1" applyFill="1" applyBorder="1" applyAlignment="1">
      <alignment horizontal="center"/>
    </xf>
    <xf numFmtId="0" fontId="37" fillId="0" borderId="0" xfId="2" applyFont="1" applyAlignment="1">
      <alignment horizontal="right"/>
    </xf>
    <xf numFmtId="0" fontId="18" fillId="0" borderId="0" xfId="2" applyFont="1" applyAlignment="1">
      <alignment horizontal="right"/>
    </xf>
    <xf numFmtId="0" fontId="16" fillId="7" borderId="4" xfId="2" applyFont="1" applyFill="1" applyBorder="1"/>
    <xf numFmtId="0" fontId="16" fillId="7" borderId="5" xfId="2" applyFont="1" applyFill="1" applyBorder="1"/>
    <xf numFmtId="0" fontId="16" fillId="7" borderId="13" xfId="2" applyFont="1" applyFill="1" applyBorder="1" applyAlignment="1">
      <alignment horizontal="centerContinuous"/>
    </xf>
    <xf numFmtId="0" fontId="16" fillId="7" borderId="15" xfId="2" applyFont="1" applyFill="1" applyBorder="1" applyAlignment="1">
      <alignment horizontal="centerContinuous"/>
    </xf>
    <xf numFmtId="3" fontId="32" fillId="0" borderId="12" xfId="6" applyNumberFormat="1" applyFont="1" applyFill="1" applyBorder="1" applyAlignment="1" applyProtection="1">
      <alignment horizontal="right"/>
    </xf>
    <xf numFmtId="3" fontId="32" fillId="3" borderId="12" xfId="6" applyNumberFormat="1" applyFont="1" applyFill="1" applyBorder="1" applyAlignment="1" applyProtection="1">
      <alignment horizontal="right"/>
      <protection locked="0"/>
    </xf>
    <xf numFmtId="0" fontId="10" fillId="0" borderId="12" xfId="2" applyFont="1" applyBorder="1" applyAlignment="1">
      <alignment wrapText="1"/>
    </xf>
    <xf numFmtId="0" fontId="10" fillId="0" borderId="8" xfId="2" applyFont="1" applyBorder="1"/>
    <xf numFmtId="0" fontId="10" fillId="0" borderId="1" xfId="2" applyFont="1" applyBorder="1"/>
    <xf numFmtId="0" fontId="10" fillId="0" borderId="9" xfId="2" applyFont="1" applyBorder="1"/>
    <xf numFmtId="0" fontId="10" fillId="0" borderId="4" xfId="2" applyFont="1" applyBorder="1"/>
    <xf numFmtId="0" fontId="16" fillId="0" borderId="0" xfId="2" applyFont="1" applyAlignment="1" applyProtection="1">
      <alignment horizontal="center" wrapText="1"/>
      <protection locked="0"/>
    </xf>
    <xf numFmtId="0" fontId="41" fillId="5" borderId="12" xfId="2" applyFont="1" applyFill="1" applyBorder="1" applyAlignment="1" applyProtection="1">
      <alignment horizontal="center" wrapText="1"/>
      <protection locked="0"/>
    </xf>
    <xf numFmtId="0" fontId="10" fillId="0" borderId="12" xfId="2" applyFont="1" applyBorder="1"/>
    <xf numFmtId="0" fontId="10" fillId="0" borderId="0" xfId="8" applyFont="1"/>
    <xf numFmtId="0" fontId="10" fillId="0" borderId="0" xfId="8" applyFont="1" applyAlignment="1">
      <alignment horizontal="center"/>
    </xf>
    <xf numFmtId="0" fontId="40" fillId="0" borderId="0" xfId="8" applyFont="1"/>
    <xf numFmtId="0" fontId="40" fillId="0" borderId="0" xfId="8" applyFont="1" applyAlignment="1">
      <alignment horizontal="center"/>
    </xf>
    <xf numFmtId="0" fontId="1" fillId="0" borderId="0" xfId="8"/>
    <xf numFmtId="0" fontId="10" fillId="0" borderId="0" xfId="8" applyFont="1" applyAlignment="1" applyProtection="1">
      <alignment horizontal="left"/>
      <protection locked="0"/>
    </xf>
    <xf numFmtId="0" fontId="10" fillId="0" borderId="7" xfId="8" applyFont="1" applyBorder="1"/>
    <xf numFmtId="0" fontId="16" fillId="0" borderId="8" xfId="8" applyFont="1" applyBorder="1"/>
    <xf numFmtId="2" fontId="32" fillId="3" borderId="12" xfId="8" applyNumberFormat="1" applyFont="1" applyFill="1" applyBorder="1" applyAlignment="1" applyProtection="1">
      <alignment horizontal="right"/>
      <protection locked="0"/>
    </xf>
    <xf numFmtId="0" fontId="10" fillId="0" borderId="0" xfId="8" applyFont="1" applyAlignment="1">
      <alignment horizontal="left" wrapText="1"/>
    </xf>
    <xf numFmtId="0" fontId="10" fillId="0" borderId="12" xfId="8" applyFont="1" applyBorder="1"/>
    <xf numFmtId="0" fontId="10" fillId="0" borderId="12" xfId="8" applyFont="1" applyBorder="1" applyAlignment="1">
      <alignment horizontal="center"/>
    </xf>
    <xf numFmtId="0" fontId="10" fillId="0" borderId="1" xfId="8" applyFont="1" applyBorder="1" applyAlignment="1">
      <alignment horizontal="left" wrapText="1"/>
    </xf>
    <xf numFmtId="0" fontId="40" fillId="0" borderId="12" xfId="8" applyFont="1" applyBorder="1" applyAlignment="1">
      <alignment horizontal="center"/>
    </xf>
    <xf numFmtId="5" fontId="32" fillId="5" borderId="12" xfId="8" applyNumberFormat="1" applyFont="1" applyFill="1" applyBorder="1" applyAlignment="1" applyProtection="1">
      <alignment horizontal="right"/>
      <protection locked="0"/>
    </xf>
    <xf numFmtId="0" fontId="10" fillId="5" borderId="1" xfId="8" applyFont="1" applyFill="1" applyBorder="1" applyAlignment="1">
      <alignment horizontal="left" wrapText="1" indent="2"/>
    </xf>
    <xf numFmtId="0" fontId="10" fillId="5" borderId="12" xfId="8" applyFont="1" applyFill="1" applyBorder="1"/>
    <xf numFmtId="0" fontId="40" fillId="5" borderId="12" xfId="8" applyFont="1" applyFill="1" applyBorder="1" applyAlignment="1">
      <alignment horizontal="center"/>
    </xf>
    <xf numFmtId="5" fontId="32" fillId="3" borderId="12" xfId="8" applyNumberFormat="1" applyFont="1" applyFill="1" applyBorder="1" applyAlignment="1" applyProtection="1">
      <alignment horizontal="right"/>
      <protection locked="0"/>
    </xf>
    <xf numFmtId="0" fontId="16" fillId="0" borderId="12" xfId="8" applyFont="1" applyBorder="1" applyAlignment="1">
      <alignment horizontal="left" wrapText="1"/>
    </xf>
    <xf numFmtId="0" fontId="10" fillId="0" borderId="1" xfId="8" applyFont="1" applyBorder="1" applyAlignment="1">
      <alignment horizontal="left" wrapText="1" indent="2"/>
    </xf>
    <xf numFmtId="5" fontId="16" fillId="0" borderId="12" xfId="8" applyNumberFormat="1" applyFont="1" applyBorder="1" applyAlignment="1">
      <alignment horizontal="right"/>
    </xf>
    <xf numFmtId="0" fontId="19" fillId="8" borderId="12" xfId="8" applyFont="1" applyFill="1" applyBorder="1" applyAlignment="1">
      <alignment horizontal="center"/>
    </xf>
    <xf numFmtId="0" fontId="10" fillId="0" borderId="13" xfId="8" applyFont="1" applyBorder="1"/>
    <xf numFmtId="0" fontId="40" fillId="11" borderId="0" xfId="8" applyFont="1" applyFill="1"/>
    <xf numFmtId="0" fontId="32" fillId="11" borderId="12" xfId="8" applyFont="1" applyFill="1" applyBorder="1"/>
    <xf numFmtId="0" fontId="41" fillId="0" borderId="12" xfId="8" applyFont="1" applyBorder="1"/>
    <xf numFmtId="0" fontId="16" fillId="11" borderId="1" xfId="8" applyFont="1" applyFill="1" applyBorder="1"/>
    <xf numFmtId="0" fontId="40" fillId="11" borderId="12" xfId="8" applyFont="1" applyFill="1" applyBorder="1"/>
    <xf numFmtId="0" fontId="40" fillId="11" borderId="12" xfId="8" applyFont="1" applyFill="1" applyBorder="1" applyAlignment="1">
      <alignment horizontal="center"/>
    </xf>
    <xf numFmtId="0" fontId="16" fillId="11" borderId="0" xfId="8" applyFont="1" applyFill="1"/>
    <xf numFmtId="0" fontId="41" fillId="5" borderId="38" xfId="8" applyFont="1" applyFill="1" applyBorder="1" applyAlignment="1" applyProtection="1">
      <alignment horizontal="center" wrapText="1"/>
      <protection locked="0"/>
    </xf>
    <xf numFmtId="0" fontId="41" fillId="5" borderId="14" xfId="8" applyFont="1" applyFill="1" applyBorder="1" applyAlignment="1" applyProtection="1">
      <alignment horizontal="center" wrapText="1"/>
      <protection locked="0"/>
    </xf>
    <xf numFmtId="0" fontId="10" fillId="0" borderId="1" xfId="8" applyFont="1" applyBorder="1"/>
    <xf numFmtId="0" fontId="10" fillId="0" borderId="2" xfId="8" applyFont="1" applyBorder="1"/>
    <xf numFmtId="0" fontId="16" fillId="0" borderId="3" xfId="8" applyFont="1" applyBorder="1"/>
    <xf numFmtId="0" fontId="10" fillId="0" borderId="3" xfId="8" applyFont="1" applyBorder="1"/>
    <xf numFmtId="0" fontId="16" fillId="0" borderId="2" xfId="8" applyFont="1" applyBorder="1" applyAlignment="1">
      <alignment horizontal="left" wrapText="1"/>
    </xf>
    <xf numFmtId="169" fontId="40" fillId="3" borderId="12" xfId="8" applyNumberFormat="1" applyFont="1" applyFill="1" applyBorder="1" applyAlignment="1" applyProtection="1">
      <alignment horizontal="right"/>
      <protection locked="0"/>
    </xf>
    <xf numFmtId="0" fontId="19" fillId="8" borderId="15" xfId="8" applyFont="1" applyFill="1" applyBorder="1" applyAlignment="1">
      <alignment horizontal="center"/>
    </xf>
    <xf numFmtId="168" fontId="40" fillId="3" borderId="12" xfId="8" applyNumberFormat="1" applyFont="1" applyFill="1" applyBorder="1" applyAlignment="1" applyProtection="1">
      <alignment horizontal="right"/>
      <protection locked="0"/>
    </xf>
    <xf numFmtId="0" fontId="40" fillId="0" borderId="12" xfId="8" applyFont="1" applyBorder="1"/>
    <xf numFmtId="167" fontId="40" fillId="3" borderId="12" xfId="8" applyNumberFormat="1" applyFont="1" applyFill="1" applyBorder="1" applyAlignment="1" applyProtection="1">
      <alignment horizontal="right"/>
      <protection locked="0"/>
    </xf>
    <xf numFmtId="5" fontId="16" fillId="5" borderId="12" xfId="8" applyNumberFormat="1" applyFont="1" applyFill="1" applyBorder="1" applyAlignment="1">
      <alignment horizontal="right"/>
    </xf>
    <xf numFmtId="5" fontId="40" fillId="3" borderId="12" xfId="8" applyNumberFormat="1" applyFont="1" applyFill="1" applyBorder="1" applyAlignment="1" applyProtection="1">
      <alignment horizontal="right"/>
      <protection locked="0"/>
    </xf>
    <xf numFmtId="7" fontId="40" fillId="0" borderId="12" xfId="8" applyNumberFormat="1" applyFont="1" applyBorder="1" applyProtection="1">
      <protection locked="0"/>
    </xf>
    <xf numFmtId="0" fontId="42" fillId="0" borderId="12" xfId="8" applyFont="1" applyBorder="1"/>
    <xf numFmtId="5" fontId="40" fillId="3" borderId="1" xfId="8" applyNumberFormat="1" applyFont="1" applyFill="1" applyBorder="1" applyAlignment="1" applyProtection="1">
      <alignment horizontal="right"/>
      <protection locked="0"/>
    </xf>
    <xf numFmtId="7" fontId="40" fillId="0" borderId="4" xfId="8" applyNumberFormat="1" applyFont="1" applyBorder="1"/>
    <xf numFmtId="7" fontId="40" fillId="0" borderId="12" xfId="8" applyNumberFormat="1" applyFont="1" applyBorder="1"/>
    <xf numFmtId="7" fontId="40" fillId="0" borderId="13" xfId="8" applyNumberFormat="1" applyFont="1" applyBorder="1"/>
    <xf numFmtId="0" fontId="16" fillId="0" borderId="4" xfId="8" applyFont="1" applyBorder="1"/>
    <xf numFmtId="0" fontId="10" fillId="0" borderId="4" xfId="8" applyFont="1" applyBorder="1"/>
    <xf numFmtId="0" fontId="10" fillId="0" borderId="5" xfId="8" applyFont="1" applyBorder="1"/>
    <xf numFmtId="0" fontId="10" fillId="0" borderId="6" xfId="8" applyFont="1" applyBorder="1"/>
    <xf numFmtId="0" fontId="16" fillId="0" borderId="12" xfId="8" applyFont="1" applyBorder="1"/>
    <xf numFmtId="0" fontId="1" fillId="0" borderId="1" xfId="8" applyBorder="1"/>
    <xf numFmtId="0" fontId="1" fillId="0" borderId="2" xfId="8" applyBorder="1"/>
    <xf numFmtId="0" fontId="1" fillId="0" borderId="3" xfId="8" applyBorder="1"/>
    <xf numFmtId="0" fontId="1" fillId="0" borderId="9" xfId="8" applyBorder="1"/>
    <xf numFmtId="0" fontId="1" fillId="0" borderId="10" xfId="8" applyBorder="1"/>
    <xf numFmtId="0" fontId="1" fillId="0" borderId="11" xfId="8" applyBorder="1"/>
    <xf numFmtId="39" fontId="42" fillId="3" borderId="12" xfId="8" applyNumberFormat="1" applyFont="1" applyFill="1" applyBorder="1" applyAlignment="1" applyProtection="1">
      <alignment horizontal="right"/>
      <protection locked="0"/>
    </xf>
    <xf numFmtId="2" fontId="42" fillId="3" borderId="12" xfId="8" applyNumberFormat="1" applyFont="1" applyFill="1" applyBorder="1" applyAlignment="1" applyProtection="1">
      <alignment horizontal="right"/>
      <protection locked="0"/>
    </xf>
    <xf numFmtId="5" fontId="40" fillId="3" borderId="12" xfId="8" applyNumberFormat="1" applyFont="1" applyFill="1" applyBorder="1" applyProtection="1">
      <protection locked="0"/>
    </xf>
    <xf numFmtId="0" fontId="44" fillId="0" borderId="0" xfId="8" applyFont="1"/>
    <xf numFmtId="9" fontId="32" fillId="3" borderId="12" xfId="2" applyNumberFormat="1" applyFont="1" applyFill="1" applyBorder="1" applyProtection="1">
      <protection locked="0"/>
    </xf>
    <xf numFmtId="0" fontId="32" fillId="4" borderId="6" xfId="5" applyFont="1" applyFill="1" applyBorder="1"/>
    <xf numFmtId="49" fontId="32" fillId="3" borderId="3" xfId="2" applyNumberFormat="1" applyFont="1" applyFill="1" applyBorder="1" applyAlignment="1" applyProtection="1">
      <alignment horizontal="left"/>
      <protection locked="0"/>
    </xf>
    <xf numFmtId="0" fontId="45" fillId="0" borderId="9" xfId="2" applyFont="1" applyBorder="1" applyAlignment="1">
      <alignment horizontal="right"/>
    </xf>
    <xf numFmtId="0" fontId="10" fillId="0" borderId="3" xfId="2" applyFont="1" applyBorder="1"/>
    <xf numFmtId="0" fontId="45" fillId="0" borderId="12" xfId="2" applyFont="1" applyBorder="1"/>
    <xf numFmtId="0" fontId="46" fillId="0" borderId="2" xfId="2" applyFont="1" applyBorder="1"/>
    <xf numFmtId="0" fontId="47" fillId="12" borderId="12" xfId="2" applyFont="1" applyFill="1" applyBorder="1" applyAlignment="1">
      <alignment horizontal="center"/>
    </xf>
    <xf numFmtId="0" fontId="45" fillId="0" borderId="7" xfId="2" applyFont="1" applyBorder="1" applyAlignment="1">
      <alignment horizontal="right"/>
    </xf>
    <xf numFmtId="0" fontId="41" fillId="4" borderId="6" xfId="5" applyFont="1" applyFill="1" applyBorder="1"/>
    <xf numFmtId="0" fontId="41" fillId="4" borderId="3" xfId="5" applyFont="1" applyFill="1" applyBorder="1"/>
    <xf numFmtId="0" fontId="32" fillId="4" borderId="3" xfId="5" applyFont="1" applyFill="1" applyBorder="1"/>
    <xf numFmtId="49" fontId="41" fillId="3" borderId="3" xfId="2" applyNumberFormat="1" applyFont="1" applyFill="1" applyBorder="1" applyAlignment="1" applyProtection="1">
      <alignment horizontal="left"/>
      <protection locked="0"/>
    </xf>
    <xf numFmtId="0" fontId="41" fillId="9" borderId="1" xfId="2" applyFont="1" applyFill="1" applyBorder="1" applyAlignment="1">
      <alignment wrapText="1"/>
    </xf>
    <xf numFmtId="0" fontId="41" fillId="9" borderId="2" xfId="2" applyFont="1" applyFill="1" applyBorder="1" applyAlignment="1">
      <alignment wrapText="1"/>
    </xf>
    <xf numFmtId="0" fontId="41" fillId="9" borderId="5" xfId="2" applyFont="1" applyFill="1" applyBorder="1" applyAlignment="1">
      <alignment horizontal="left"/>
    </xf>
    <xf numFmtId="0" fontId="45" fillId="0" borderId="0" xfId="2" applyFont="1" applyAlignment="1">
      <alignment horizontal="left" indent="2"/>
    </xf>
    <xf numFmtId="0" fontId="46" fillId="0" borderId="5" xfId="2" applyFont="1" applyBorder="1"/>
    <xf numFmtId="0" fontId="46" fillId="0" borderId="0" xfId="2" applyFont="1"/>
    <xf numFmtId="0" fontId="47" fillId="0" borderId="0" xfId="2" applyFont="1" applyAlignment="1">
      <alignment horizontal="center"/>
    </xf>
    <xf numFmtId="0" fontId="46" fillId="0" borderId="0" xfId="2" applyFont="1" applyAlignment="1">
      <alignment horizontal="left" indent="1"/>
    </xf>
    <xf numFmtId="9" fontId="32" fillId="3" borderId="0" xfId="2" applyNumberFormat="1" applyFont="1" applyFill="1" applyAlignment="1" applyProtection="1">
      <alignment horizontal="right"/>
      <protection locked="0"/>
    </xf>
    <xf numFmtId="0" fontId="48" fillId="0" borderId="0" xfId="2" applyFont="1"/>
    <xf numFmtId="0" fontId="45" fillId="0" borderId="0" xfId="2" applyFont="1" applyAlignment="1">
      <alignment horizontal="left" indent="1"/>
    </xf>
    <xf numFmtId="0" fontId="45" fillId="0" borderId="0" xfId="2" applyFont="1"/>
    <xf numFmtId="0" fontId="10" fillId="0" borderId="10" xfId="2" applyFont="1" applyBorder="1"/>
    <xf numFmtId="0" fontId="41" fillId="5" borderId="1" xfId="2" applyFont="1" applyFill="1" applyBorder="1" applyAlignment="1" applyProtection="1">
      <alignment horizontal="center" wrapText="1"/>
      <protection locked="0"/>
    </xf>
    <xf numFmtId="0" fontId="50" fillId="0" borderId="0" xfId="2" applyFont="1" applyAlignment="1">
      <alignment horizontal="center" vertical="center" wrapText="1"/>
    </xf>
    <xf numFmtId="0" fontId="10" fillId="0" borderId="42" xfId="2" applyFont="1" applyBorder="1"/>
    <xf numFmtId="0" fontId="10" fillId="0" borderId="0" xfId="5" applyFont="1" applyAlignment="1">
      <alignment wrapText="1"/>
    </xf>
    <xf numFmtId="0" fontId="10" fillId="0" borderId="0" xfId="5" applyFont="1"/>
    <xf numFmtId="0" fontId="51" fillId="0" borderId="2" xfId="2" applyFont="1" applyBorder="1"/>
    <xf numFmtId="0" fontId="16" fillId="0" borderId="12" xfId="5" applyFont="1" applyBorder="1"/>
    <xf numFmtId="0" fontId="43" fillId="0" borderId="2" xfId="2" applyFont="1" applyBorder="1"/>
    <xf numFmtId="37" fontId="32" fillId="3" borderId="12" xfId="2" applyNumberFormat="1" applyFont="1" applyFill="1" applyBorder="1" applyAlignment="1" applyProtection="1">
      <alignment horizontal="right"/>
      <protection locked="0"/>
    </xf>
    <xf numFmtId="49" fontId="32" fillId="3" borderId="1" xfId="2" applyNumberFormat="1" applyFont="1" applyFill="1" applyBorder="1" applyAlignment="1" applyProtection="1">
      <alignment horizontal="left"/>
      <protection locked="0"/>
    </xf>
    <xf numFmtId="0" fontId="10" fillId="0" borderId="7" xfId="2" applyFont="1" applyBorder="1" applyAlignment="1">
      <alignment horizontal="right"/>
    </xf>
    <xf numFmtId="0" fontId="43" fillId="0" borderId="0" xfId="2" applyFont="1" applyAlignment="1">
      <alignment wrapText="1"/>
    </xf>
    <xf numFmtId="49" fontId="32" fillId="3" borderId="12" xfId="2" applyNumberFormat="1" applyFont="1" applyFill="1" applyBorder="1" applyAlignment="1" applyProtection="1">
      <alignment horizontal="left"/>
      <protection locked="0"/>
    </xf>
    <xf numFmtId="0" fontId="43" fillId="0" borderId="0" xfId="2" applyFont="1"/>
    <xf numFmtId="0" fontId="6" fillId="0" borderId="7" xfId="2" applyFont="1" applyBorder="1" applyAlignment="1" applyProtection="1">
      <alignment horizontal="center" wrapText="1"/>
      <protection locked="0"/>
    </xf>
    <xf numFmtId="0" fontId="6" fillId="0" borderId="0" xfId="2" applyFont="1" applyAlignment="1" applyProtection="1">
      <alignment horizontal="center" wrapText="1"/>
      <protection locked="0"/>
    </xf>
    <xf numFmtId="0" fontId="16" fillId="5" borderId="2" xfId="2" applyFont="1" applyFill="1" applyBorder="1" applyAlignment="1" applyProtection="1">
      <alignment horizontal="center" wrapText="1"/>
      <protection locked="0"/>
    </xf>
    <xf numFmtId="0" fontId="41" fillId="9" borderId="2" xfId="2" applyFont="1" applyFill="1" applyBorder="1" applyAlignment="1" applyProtection="1">
      <alignment horizontal="left" wrapText="1"/>
      <protection locked="0"/>
    </xf>
    <xf numFmtId="0" fontId="41" fillId="9" borderId="10" xfId="2" applyFont="1" applyFill="1" applyBorder="1" applyAlignment="1" applyProtection="1">
      <alignment horizontal="left" wrapText="1"/>
      <protection locked="0"/>
    </xf>
    <xf numFmtId="9" fontId="32" fillId="3" borderId="15" xfId="2" applyNumberFormat="1" applyFont="1" applyFill="1" applyBorder="1" applyAlignment="1" applyProtection="1">
      <alignment horizontal="right"/>
      <protection locked="0"/>
    </xf>
    <xf numFmtId="0" fontId="10" fillId="0" borderId="7" xfId="2" applyFont="1" applyBorder="1" applyAlignment="1">
      <alignment horizontal="left" indent="1"/>
    </xf>
    <xf numFmtId="0" fontId="16" fillId="0" borderId="10" xfId="2" applyFont="1" applyBorder="1" applyAlignment="1" applyProtection="1">
      <alignment horizontal="center" wrapText="1"/>
      <protection locked="0"/>
    </xf>
    <xf numFmtId="0" fontId="19" fillId="8" borderId="12" xfId="2" applyFont="1" applyFill="1" applyBorder="1"/>
    <xf numFmtId="9" fontId="32" fillId="3" borderId="14" xfId="2" applyNumberFormat="1" applyFont="1" applyFill="1" applyBorder="1" applyAlignment="1" applyProtection="1">
      <alignment horizontal="right"/>
      <protection locked="0"/>
    </xf>
    <xf numFmtId="0" fontId="16" fillId="0" borderId="9" xfId="2" applyFont="1" applyBorder="1" applyAlignment="1" applyProtection="1">
      <alignment horizontal="center" wrapText="1"/>
      <protection locked="0"/>
    </xf>
    <xf numFmtId="0" fontId="16" fillId="0" borderId="0" xfId="2" applyFont="1" applyAlignment="1" applyProtection="1">
      <alignment horizontal="left" wrapText="1"/>
      <protection locked="0"/>
    </xf>
    <xf numFmtId="5" fontId="32" fillId="0" borderId="11" xfId="2" applyNumberFormat="1" applyFont="1" applyBorder="1" applyProtection="1">
      <protection locked="0"/>
    </xf>
    <xf numFmtId="5" fontId="32" fillId="0" borderId="10" xfId="2" applyNumberFormat="1" applyFont="1" applyBorder="1" applyProtection="1">
      <protection locked="0"/>
    </xf>
    <xf numFmtId="5" fontId="32" fillId="0" borderId="0" xfId="2" applyNumberFormat="1" applyFont="1" applyProtection="1">
      <protection locked="0"/>
    </xf>
    <xf numFmtId="1" fontId="16" fillId="0" borderId="0" xfId="2" applyNumberFormat="1" applyFont="1"/>
    <xf numFmtId="1" fontId="10" fillId="0" borderId="0" xfId="2" applyNumberFormat="1" applyFont="1"/>
    <xf numFmtId="1" fontId="32" fillId="14" borderId="12" xfId="2" applyNumberFormat="1" applyFont="1" applyFill="1" applyBorder="1" applyAlignment="1" applyProtection="1">
      <alignment horizontal="center" vertical="center"/>
      <protection locked="0"/>
    </xf>
    <xf numFmtId="1" fontId="32" fillId="3" borderId="12" xfId="2" applyNumberFormat="1" applyFont="1" applyFill="1" applyBorder="1" applyAlignment="1" applyProtection="1">
      <alignment horizontal="center" vertical="center"/>
      <protection locked="0"/>
    </xf>
    <xf numFmtId="49" fontId="32" fillId="3" borderId="2" xfId="2" applyNumberFormat="1" applyFont="1" applyFill="1" applyBorder="1" applyAlignment="1" applyProtection="1">
      <alignment horizontal="left"/>
      <protection locked="0"/>
    </xf>
    <xf numFmtId="1" fontId="10" fillId="0" borderId="0" xfId="2" applyNumberFormat="1" applyFont="1" applyAlignment="1">
      <alignment horizontal="center" vertical="center"/>
    </xf>
    <xf numFmtId="1" fontId="10" fillId="14" borderId="0" xfId="2" applyNumberFormat="1" applyFont="1" applyFill="1" applyAlignment="1">
      <alignment horizontal="center" vertical="center" wrapText="1"/>
    </xf>
    <xf numFmtId="0" fontId="47" fillId="12" borderId="3" xfId="2" applyFont="1" applyFill="1" applyBorder="1" applyAlignment="1">
      <alignment horizontal="center"/>
    </xf>
    <xf numFmtId="1" fontId="32" fillId="16" borderId="12" xfId="2" applyNumberFormat="1" applyFont="1" applyFill="1" applyBorder="1" applyAlignment="1" applyProtection="1">
      <alignment horizontal="center" vertical="center"/>
      <protection locked="0"/>
    </xf>
    <xf numFmtId="0" fontId="10" fillId="0" borderId="2" xfId="2" applyFont="1" applyBorder="1"/>
    <xf numFmtId="0" fontId="10" fillId="14" borderId="2" xfId="2" applyFont="1" applyFill="1" applyBorder="1"/>
    <xf numFmtId="1" fontId="16" fillId="5" borderId="15" xfId="2" applyNumberFormat="1" applyFont="1" applyFill="1" applyBorder="1" applyAlignment="1" applyProtection="1">
      <alignment horizontal="center"/>
      <protection locked="0"/>
    </xf>
    <xf numFmtId="1" fontId="16" fillId="14" borderId="15" xfId="2" applyNumberFormat="1" applyFont="1" applyFill="1" applyBorder="1" applyAlignment="1" applyProtection="1">
      <alignment horizontal="center"/>
      <protection locked="0"/>
    </xf>
    <xf numFmtId="0" fontId="41" fillId="14" borderId="12" xfId="2" applyFont="1" applyFill="1" applyBorder="1" applyAlignment="1" applyProtection="1">
      <alignment horizontal="center" wrapText="1"/>
      <protection locked="0"/>
    </xf>
    <xf numFmtId="0" fontId="41" fillId="0" borderId="0" xfId="2" applyFont="1" applyAlignment="1" applyProtection="1">
      <alignment horizontal="center" wrapText="1"/>
      <protection locked="0"/>
    </xf>
    <xf numFmtId="49" fontId="32" fillId="3" borderId="12" xfId="2" applyNumberFormat="1" applyFont="1" applyFill="1" applyBorder="1" applyProtection="1">
      <protection locked="0"/>
    </xf>
    <xf numFmtId="49" fontId="32" fillId="3" borderId="12" xfId="2" applyNumberFormat="1" applyFont="1" applyFill="1" applyBorder="1" applyAlignment="1" applyProtection="1">
      <alignment horizontal="left" wrapText="1"/>
      <protection locked="0"/>
    </xf>
    <xf numFmtId="0" fontId="10" fillId="0" borderId="12" xfId="2" applyFont="1" applyBorder="1" applyAlignment="1">
      <alignment horizontal="center" wrapText="1"/>
    </xf>
    <xf numFmtId="0" fontId="51" fillId="0" borderId="12" xfId="2" applyFont="1" applyBorder="1" applyAlignment="1">
      <alignment horizontal="center"/>
    </xf>
    <xf numFmtId="0" fontId="44" fillId="0" borderId="12" xfId="2" applyFont="1" applyBorder="1" applyAlignment="1">
      <alignment horizontal="left"/>
    </xf>
    <xf numFmtId="0" fontId="51" fillId="0" borderId="7" xfId="2" applyFont="1" applyBorder="1" applyAlignment="1">
      <alignment horizontal="left"/>
    </xf>
    <xf numFmtId="37" fontId="32" fillId="3" borderId="1" xfId="2" applyNumberFormat="1" applyFont="1" applyFill="1" applyBorder="1" applyAlignment="1" applyProtection="1">
      <alignment horizontal="right"/>
      <protection locked="0"/>
    </xf>
    <xf numFmtId="37" fontId="32" fillId="3" borderId="43" xfId="2" applyNumberFormat="1" applyFont="1" applyFill="1" applyBorder="1" applyAlignment="1" applyProtection="1">
      <alignment horizontal="right"/>
      <protection locked="0"/>
    </xf>
    <xf numFmtId="0" fontId="10" fillId="0" borderId="1" xfId="2" applyFont="1" applyBorder="1" applyAlignment="1">
      <alignment horizontal="center" wrapText="1"/>
    </xf>
    <xf numFmtId="0" fontId="10" fillId="0" borderId="43" xfId="2" applyFont="1" applyBorder="1" applyAlignment="1">
      <alignment horizontal="center" wrapText="1"/>
    </xf>
    <xf numFmtId="0" fontId="53" fillId="0" borderId="1" xfId="2" applyFont="1" applyBorder="1" applyAlignment="1">
      <alignment horizontal="left"/>
    </xf>
    <xf numFmtId="0" fontId="44" fillId="0" borderId="3" xfId="2" applyFont="1" applyBorder="1" applyAlignment="1">
      <alignment horizontal="left"/>
    </xf>
    <xf numFmtId="1" fontId="16" fillId="5" borderId="2" xfId="2" applyNumberFormat="1" applyFont="1" applyFill="1" applyBorder="1" applyAlignment="1" applyProtection="1">
      <alignment horizontal="center"/>
      <protection locked="0"/>
    </xf>
    <xf numFmtId="0" fontId="10" fillId="5" borderId="2" xfId="2" applyFont="1" applyFill="1" applyBorder="1"/>
    <xf numFmtId="0" fontId="10" fillId="5" borderId="3" xfId="2" applyFont="1" applyFill="1" applyBorder="1"/>
    <xf numFmtId="0" fontId="16" fillId="5" borderId="3" xfId="2" applyFont="1" applyFill="1" applyBorder="1" applyAlignment="1" applyProtection="1">
      <alignment wrapText="1"/>
      <protection locked="0"/>
    </xf>
    <xf numFmtId="0" fontId="10" fillId="5" borderId="1" xfId="2" applyFont="1" applyFill="1" applyBorder="1"/>
    <xf numFmtId="0" fontId="45" fillId="0" borderId="7" xfId="2" applyFont="1" applyBorder="1"/>
    <xf numFmtId="170" fontId="32" fillId="3" borderId="12" xfId="2" applyNumberFormat="1" applyFont="1" applyFill="1" applyBorder="1" applyProtection="1">
      <protection locked="0"/>
    </xf>
    <xf numFmtId="0" fontId="45" fillId="0" borderId="0" xfId="2" applyFont="1" applyAlignment="1">
      <alignment horizontal="right"/>
    </xf>
    <xf numFmtId="9" fontId="32" fillId="3" borderId="12" xfId="2" applyNumberFormat="1" applyFont="1" applyFill="1" applyBorder="1" applyAlignment="1" applyProtection="1">
      <alignment horizontal="left"/>
      <protection locked="0"/>
    </xf>
    <xf numFmtId="1" fontId="55" fillId="3" borderId="12" xfId="2" applyNumberFormat="1" applyFont="1" applyFill="1" applyBorder="1" applyAlignment="1" applyProtection="1">
      <alignment horizontal="left"/>
      <protection locked="0"/>
    </xf>
    <xf numFmtId="0" fontId="48" fillId="9" borderId="1" xfId="2" applyFont="1" applyFill="1" applyBorder="1"/>
    <xf numFmtId="0" fontId="48" fillId="9" borderId="2" xfId="2" applyFont="1" applyFill="1" applyBorder="1"/>
    <xf numFmtId="0" fontId="41" fillId="9" borderId="10" xfId="2" applyFont="1" applyFill="1" applyBorder="1"/>
    <xf numFmtId="170" fontId="55" fillId="3" borderId="12" xfId="2" applyNumberFormat="1" applyFont="1" applyFill="1" applyBorder="1" applyProtection="1">
      <protection locked="0"/>
    </xf>
    <xf numFmtId="49" fontId="55" fillId="3" borderId="12" xfId="2" applyNumberFormat="1" applyFont="1" applyFill="1" applyBorder="1" applyAlignment="1" applyProtection="1">
      <alignment horizontal="left"/>
      <protection locked="0"/>
    </xf>
    <xf numFmtId="0" fontId="55" fillId="0" borderId="0" xfId="2" applyFont="1" applyAlignment="1">
      <alignment horizontal="left" indent="1"/>
    </xf>
    <xf numFmtId="9" fontId="55" fillId="3" borderId="12" xfId="2" applyNumberFormat="1" applyFont="1" applyFill="1" applyBorder="1" applyAlignment="1" applyProtection="1">
      <alignment horizontal="left"/>
      <protection locked="0"/>
    </xf>
    <xf numFmtId="0" fontId="23" fillId="0" borderId="12" xfId="2" applyFont="1" applyBorder="1"/>
    <xf numFmtId="0" fontId="55" fillId="0" borderId="12" xfId="2" applyFont="1" applyBorder="1"/>
    <xf numFmtId="0" fontId="55" fillId="0" borderId="1" xfId="2" applyFont="1" applyBorder="1"/>
    <xf numFmtId="0" fontId="48" fillId="9" borderId="10" xfId="2" applyFont="1" applyFill="1" applyBorder="1" applyAlignment="1">
      <alignment horizontal="left"/>
    </xf>
    <xf numFmtId="170" fontId="32" fillId="3" borderId="12" xfId="2" applyNumberFormat="1" applyFont="1" applyFill="1" applyBorder="1" applyAlignment="1" applyProtection="1">
      <alignment horizontal="left"/>
      <protection locked="0"/>
    </xf>
    <xf numFmtId="170" fontId="55" fillId="3" borderId="12" xfId="2" applyNumberFormat="1" applyFont="1" applyFill="1" applyBorder="1" applyAlignment="1" applyProtection="1">
      <alignment horizontal="left"/>
      <protection locked="0"/>
    </xf>
    <xf numFmtId="0" fontId="23" fillId="0" borderId="0" xfId="2" applyFont="1"/>
    <xf numFmtId="0" fontId="48" fillId="9" borderId="15" xfId="2" applyFont="1" applyFill="1" applyBorder="1" applyAlignment="1">
      <alignment horizontal="left"/>
    </xf>
    <xf numFmtId="0" fontId="10" fillId="9" borderId="3" xfId="2" applyFont="1" applyFill="1" applyBorder="1"/>
    <xf numFmtId="0" fontId="41" fillId="9" borderId="1" xfId="2" applyFont="1" applyFill="1" applyBorder="1" applyAlignment="1">
      <alignment horizontal="left"/>
    </xf>
    <xf numFmtId="0" fontId="41" fillId="9" borderId="2" xfId="2" applyFont="1" applyFill="1" applyBorder="1" applyAlignment="1">
      <alignment horizontal="left"/>
    </xf>
    <xf numFmtId="0" fontId="41" fillId="9" borderId="10" xfId="2" applyFont="1" applyFill="1" applyBorder="1" applyAlignment="1">
      <alignment horizontal="left"/>
    </xf>
    <xf numFmtId="0" fontId="47" fillId="14" borderId="19" xfId="2" applyFont="1" applyFill="1" applyBorder="1" applyAlignment="1">
      <alignment horizontal="center"/>
    </xf>
    <xf numFmtId="0" fontId="10" fillId="3" borderId="3" xfId="2" applyFont="1" applyFill="1" applyBorder="1" applyAlignment="1" applyProtection="1">
      <alignment horizontal="left" wrapText="1"/>
      <protection locked="0"/>
    </xf>
    <xf numFmtId="49" fontId="10" fillId="3" borderId="13" xfId="2" applyNumberFormat="1" applyFont="1" applyFill="1" applyBorder="1" applyAlignment="1" applyProtection="1">
      <alignment horizontal="left"/>
      <protection locked="0"/>
    </xf>
    <xf numFmtId="0" fontId="10" fillId="5" borderId="12" xfId="2" applyFont="1" applyFill="1" applyBorder="1"/>
    <xf numFmtId="0" fontId="19" fillId="8" borderId="0" xfId="2" applyFont="1" applyFill="1"/>
    <xf numFmtId="0" fontId="10" fillId="0" borderId="13" xfId="2" applyFont="1" applyBorder="1"/>
    <xf numFmtId="0" fontId="56" fillId="4" borderId="0" xfId="2" applyFont="1" applyFill="1"/>
    <xf numFmtId="0" fontId="17" fillId="4" borderId="3" xfId="3" applyFill="1" applyBorder="1" applyAlignment="1" applyProtection="1"/>
    <xf numFmtId="0" fontId="10" fillId="0" borderId="13" xfId="2" applyFont="1" applyBorder="1" applyAlignment="1">
      <alignment horizontal="center" wrapText="1"/>
    </xf>
    <xf numFmtId="0" fontId="10" fillId="4" borderId="41" xfId="2" applyFont="1" applyFill="1" applyBorder="1"/>
    <xf numFmtId="0" fontId="18" fillId="0" borderId="0" xfId="2" applyFont="1"/>
    <xf numFmtId="0" fontId="10" fillId="4" borderId="0" xfId="2" applyFont="1" applyFill="1"/>
    <xf numFmtId="0" fontId="10" fillId="0" borderId="13" xfId="2" applyFont="1" applyBorder="1" applyAlignment="1">
      <alignment wrapText="1"/>
    </xf>
    <xf numFmtId="0" fontId="10" fillId="4" borderId="5" xfId="2" applyFont="1" applyFill="1" applyBorder="1"/>
    <xf numFmtId="0" fontId="18" fillId="6" borderId="0" xfId="2" applyFont="1" applyFill="1" applyAlignment="1">
      <alignment wrapText="1"/>
    </xf>
    <xf numFmtId="0" fontId="16" fillId="7" borderId="12" xfId="2" applyFont="1" applyFill="1" applyBorder="1" applyAlignment="1">
      <alignment wrapText="1"/>
    </xf>
    <xf numFmtId="0" fontId="10" fillId="0" borderId="0" xfId="2" applyFont="1" applyAlignment="1">
      <alignment horizontal="center" vertical="center" wrapText="1"/>
    </xf>
    <xf numFmtId="0" fontId="40" fillId="0" borderId="0" xfId="2" applyFont="1" applyAlignment="1">
      <alignment wrapText="1"/>
    </xf>
    <xf numFmtId="0" fontId="10" fillId="0" borderId="45" xfId="2" applyFont="1" applyBorder="1" applyAlignment="1">
      <alignment horizontal="center" vertical="center" wrapText="1"/>
    </xf>
    <xf numFmtId="171" fontId="32" fillId="3" borderId="12" xfId="2" applyNumberFormat="1" applyFont="1" applyFill="1" applyBorder="1" applyAlignment="1" applyProtection="1">
      <alignment wrapText="1"/>
      <protection locked="0"/>
    </xf>
    <xf numFmtId="0" fontId="41" fillId="5" borderId="12" xfId="2" applyFont="1" applyFill="1" applyBorder="1" applyAlignment="1">
      <alignment vertical="center" wrapText="1"/>
    </xf>
    <xf numFmtId="0" fontId="16" fillId="5" borderId="12" xfId="2" applyFont="1" applyFill="1" applyBorder="1" applyAlignment="1">
      <alignment vertical="center" wrapText="1"/>
    </xf>
    <xf numFmtId="0" fontId="32" fillId="3" borderId="12" xfId="2" applyFont="1" applyFill="1" applyBorder="1" applyAlignment="1" applyProtection="1">
      <alignment horizontal="left" wrapText="1"/>
      <protection locked="0"/>
    </xf>
    <xf numFmtId="0" fontId="32" fillId="3" borderId="12" xfId="2" applyFont="1" applyFill="1" applyBorder="1" applyAlignment="1" applyProtection="1">
      <alignment horizontal="left"/>
      <protection locked="0"/>
    </xf>
    <xf numFmtId="0" fontId="10" fillId="0" borderId="45" xfId="2" applyFont="1" applyBorder="1" applyAlignment="1">
      <alignment horizontal="left" vertical="center" wrapText="1"/>
    </xf>
    <xf numFmtId="0" fontId="10" fillId="0" borderId="0" xfId="2" applyFont="1" applyAlignment="1">
      <alignment vertical="center"/>
    </xf>
    <xf numFmtId="0" fontId="32" fillId="3" borderId="12" xfId="2" applyFont="1" applyFill="1" applyBorder="1" applyAlignment="1" applyProtection="1">
      <alignment horizontal="left" vertical="center" wrapText="1"/>
      <protection locked="0"/>
    </xf>
    <xf numFmtId="0" fontId="32" fillId="3" borderId="12" xfId="2" applyFont="1" applyFill="1" applyBorder="1" applyAlignment="1" applyProtection="1">
      <alignment horizontal="left" vertical="center"/>
      <protection locked="0"/>
    </xf>
    <xf numFmtId="0" fontId="17" fillId="3" borderId="12" xfId="3" applyFill="1" applyBorder="1" applyAlignment="1" applyProtection="1">
      <alignment horizontal="left" vertical="center" wrapText="1"/>
      <protection locked="0"/>
    </xf>
    <xf numFmtId="0" fontId="57" fillId="0" borderId="0" xfId="2" applyFont="1" applyAlignment="1">
      <alignment vertical="center"/>
    </xf>
    <xf numFmtId="0" fontId="16" fillId="5" borderId="1" xfId="2" applyFont="1" applyFill="1" applyBorder="1" applyAlignment="1">
      <alignment vertical="center" wrapText="1"/>
    </xf>
    <xf numFmtId="0" fontId="10" fillId="0" borderId="46" xfId="2" applyFont="1" applyBorder="1" applyAlignment="1">
      <alignment horizontal="left" vertical="center" wrapText="1"/>
    </xf>
    <xf numFmtId="0" fontId="10" fillId="0" borderId="47" xfId="2" applyFont="1" applyBorder="1" applyAlignment="1">
      <alignment horizontal="left" vertical="center" wrapText="1"/>
    </xf>
    <xf numFmtId="0" fontId="3" fillId="3" borderId="0" xfId="2" applyFill="1" applyAlignment="1">
      <alignment wrapText="1"/>
    </xf>
    <xf numFmtId="0" fontId="10" fillId="0" borderId="15" xfId="2" applyFont="1" applyBorder="1" applyAlignment="1">
      <alignment vertical="center" wrapText="1"/>
    </xf>
    <xf numFmtId="0" fontId="10" fillId="0" borderId="48" xfId="2" applyFont="1" applyBorder="1" applyAlignment="1">
      <alignment horizontal="left" vertical="center" wrapText="1"/>
    </xf>
    <xf numFmtId="0" fontId="17" fillId="3" borderId="45" xfId="3" applyFill="1" applyBorder="1" applyAlignment="1" applyProtection="1">
      <alignment horizontal="left" vertical="center" wrapText="1"/>
      <protection locked="0"/>
    </xf>
    <xf numFmtId="0" fontId="10" fillId="0" borderId="3" xfId="2" applyFont="1" applyBorder="1" applyAlignment="1">
      <alignment vertical="center" wrapText="1"/>
    </xf>
    <xf numFmtId="0" fontId="58" fillId="0" borderId="16" xfId="2" applyFont="1" applyBorder="1" applyAlignment="1">
      <alignment horizontal="left" vertical="center" wrapText="1"/>
    </xf>
    <xf numFmtId="0" fontId="17" fillId="3" borderId="45" xfId="3" applyFill="1" applyBorder="1" applyAlignment="1" applyProtection="1">
      <alignment vertical="center" wrapText="1"/>
    </xf>
    <xf numFmtId="0" fontId="23" fillId="0" borderId="45" xfId="2" applyFont="1" applyBorder="1" applyAlignment="1">
      <alignment wrapText="1"/>
    </xf>
    <xf numFmtId="0" fontId="17" fillId="3" borderId="49" xfId="3" applyFill="1" applyBorder="1" applyAlignment="1" applyProtection="1">
      <alignment wrapText="1"/>
    </xf>
    <xf numFmtId="0" fontId="23" fillId="0" borderId="50" xfId="2" applyFont="1" applyBorder="1" applyAlignment="1">
      <alignment horizontal="left" vertical="center" wrapText="1"/>
    </xf>
    <xf numFmtId="0" fontId="17" fillId="3" borderId="45" xfId="3" applyFill="1" applyBorder="1" applyAlignment="1" applyProtection="1">
      <alignment wrapText="1"/>
    </xf>
    <xf numFmtId="0" fontId="10" fillId="0" borderId="0" xfId="2" applyFont="1" applyAlignment="1">
      <alignment horizontal="left" vertical="center"/>
    </xf>
    <xf numFmtId="0" fontId="58" fillId="0" borderId="48" xfId="2" applyFont="1" applyBorder="1" applyAlignment="1">
      <alignment horizontal="left" vertical="center" wrapText="1"/>
    </xf>
    <xf numFmtId="0" fontId="17" fillId="3" borderId="45" xfId="3" applyFill="1" applyBorder="1" applyAlignment="1" applyProtection="1">
      <alignment horizontal="left" vertical="center" wrapText="1"/>
    </xf>
    <xf numFmtId="0" fontId="10" fillId="0" borderId="3" xfId="2" applyFont="1" applyBorder="1" applyAlignment="1">
      <alignment horizontal="left" vertical="center" wrapText="1"/>
    </xf>
    <xf numFmtId="0" fontId="20" fillId="0" borderId="48" xfId="2" applyFont="1" applyBorder="1" applyAlignment="1">
      <alignment horizontal="left" vertical="center" wrapText="1"/>
    </xf>
    <xf numFmtId="0" fontId="17" fillId="3" borderId="15" xfId="3" applyFill="1" applyBorder="1" applyAlignment="1" applyProtection="1">
      <alignment horizontal="left" vertical="center" wrapText="1"/>
      <protection locked="0"/>
    </xf>
    <xf numFmtId="0" fontId="10" fillId="0" borderId="12" xfId="2" applyFont="1" applyBorder="1" applyAlignment="1">
      <alignment horizontal="left" vertical="center" wrapText="1"/>
    </xf>
    <xf numFmtId="0" fontId="58" fillId="0" borderId="45" xfId="2" applyFont="1" applyBorder="1" applyAlignment="1">
      <alignment horizontal="left" vertical="center" wrapText="1"/>
    </xf>
    <xf numFmtId="0" fontId="10" fillId="0" borderId="12" xfId="2" applyFont="1" applyBorder="1" applyAlignment="1">
      <alignment vertical="center" wrapText="1"/>
    </xf>
    <xf numFmtId="0" fontId="16" fillId="5" borderId="45" xfId="2" applyFont="1" applyFill="1" applyBorder="1" applyAlignment="1">
      <alignment horizontal="center" vertical="center" wrapText="1"/>
    </xf>
    <xf numFmtId="0" fontId="59" fillId="0" borderId="5" xfId="2" applyFont="1" applyBorder="1" applyAlignment="1">
      <alignment wrapText="1"/>
    </xf>
    <xf numFmtId="0" fontId="59" fillId="0" borderId="5" xfId="2" applyFont="1" applyBorder="1"/>
    <xf numFmtId="0" fontId="16" fillId="0" borderId="0" xfId="2" applyFont="1" applyAlignment="1">
      <alignment horizontal="center" vertical="center" wrapText="1"/>
    </xf>
    <xf numFmtId="0" fontId="10" fillId="0" borderId="45" xfId="2" applyFont="1" applyBorder="1" applyAlignment="1">
      <alignment vertical="top" wrapText="1"/>
    </xf>
    <xf numFmtId="0" fontId="17" fillId="3" borderId="3" xfId="3" applyFill="1" applyBorder="1" applyAlignment="1" applyProtection="1">
      <alignment horizontal="left" vertical="top" wrapText="1"/>
      <protection locked="0"/>
    </xf>
    <xf numFmtId="0" fontId="32" fillId="0" borderId="12" xfId="2" applyFont="1" applyBorder="1" applyAlignment="1">
      <alignment vertical="center" wrapText="1"/>
    </xf>
    <xf numFmtId="0" fontId="10" fillId="0" borderId="45" xfId="2" applyFont="1" applyBorder="1" applyAlignment="1">
      <alignment wrapText="1"/>
    </xf>
    <xf numFmtId="0" fontId="17" fillId="3" borderId="3" xfId="3" applyFill="1" applyBorder="1" applyAlignment="1" applyProtection="1">
      <alignment horizontal="left" vertical="center" wrapText="1"/>
      <protection locked="0"/>
    </xf>
    <xf numFmtId="0" fontId="56" fillId="3" borderId="3" xfId="3" applyFont="1" applyFill="1" applyBorder="1" applyAlignment="1" applyProtection="1">
      <alignment horizontal="left" vertical="top" wrapText="1"/>
      <protection locked="0"/>
    </xf>
    <xf numFmtId="0" fontId="32" fillId="0" borderId="12" xfId="2" applyFont="1" applyBorder="1" applyAlignment="1">
      <alignment wrapText="1"/>
    </xf>
    <xf numFmtId="0" fontId="20" fillId="0" borderId="45" xfId="2" applyFont="1" applyBorder="1" applyAlignment="1">
      <alignment wrapText="1"/>
    </xf>
    <xf numFmtId="0" fontId="40" fillId="3" borderId="3" xfId="2" applyFont="1" applyFill="1" applyBorder="1" applyAlignment="1" applyProtection="1">
      <alignment horizontal="left" vertical="top" wrapText="1"/>
      <protection locked="0"/>
    </xf>
    <xf numFmtId="0" fontId="3" fillId="3" borderId="3" xfId="2" applyFill="1" applyBorder="1" applyAlignment="1" applyProtection="1">
      <alignment horizontal="left" vertical="top" wrapText="1"/>
      <protection locked="0"/>
    </xf>
    <xf numFmtId="0" fontId="56" fillId="3" borderId="3" xfId="3" applyFont="1" applyFill="1" applyBorder="1" applyAlignment="1" applyProtection="1">
      <alignment horizontal="left" vertical="center" wrapText="1"/>
      <protection locked="0"/>
    </xf>
    <xf numFmtId="0" fontId="60" fillId="3" borderId="3" xfId="2" applyFont="1" applyFill="1" applyBorder="1" applyAlignment="1" applyProtection="1">
      <alignment horizontal="left" vertical="top" wrapText="1"/>
      <protection locked="0"/>
    </xf>
    <xf numFmtId="0" fontId="10" fillId="0" borderId="45" xfId="2" applyFont="1" applyBorder="1" applyAlignment="1">
      <alignment horizontal="left" vertical="top" wrapText="1"/>
    </xf>
    <xf numFmtId="0" fontId="17" fillId="3" borderId="3" xfId="3" applyNumberFormat="1" applyFill="1" applyBorder="1" applyAlignment="1" applyProtection="1">
      <alignment horizontal="left" vertical="top" wrapText="1"/>
      <protection locked="0"/>
    </xf>
    <xf numFmtId="0" fontId="41" fillId="5" borderId="3" xfId="2" applyFont="1" applyFill="1" applyBorder="1" applyAlignment="1">
      <alignment horizontal="center" vertical="center" wrapText="1"/>
    </xf>
    <xf numFmtId="0" fontId="41" fillId="5" borderId="12" xfId="2" applyFont="1" applyFill="1" applyBorder="1" applyAlignment="1">
      <alignment horizontal="center" vertical="center" wrapText="1"/>
    </xf>
    <xf numFmtId="0" fontId="13" fillId="0" borderId="0" xfId="0" applyFont="1" applyAlignment="1">
      <alignment horizontal="center"/>
    </xf>
    <xf numFmtId="0" fontId="13" fillId="0" borderId="0" xfId="0" applyFont="1"/>
    <xf numFmtId="0" fontId="10" fillId="0" borderId="0" xfId="0" applyFont="1"/>
    <xf numFmtId="0" fontId="4" fillId="0" borderId="0" xfId="0" applyFont="1"/>
    <xf numFmtId="0" fontId="16" fillId="5" borderId="15" xfId="0" applyFont="1" applyFill="1" applyBorder="1" applyAlignment="1">
      <alignment horizontal="centerContinuous"/>
    </xf>
    <xf numFmtId="0" fontId="16" fillId="5" borderId="13" xfId="0" applyFont="1" applyFill="1" applyBorder="1" applyAlignment="1">
      <alignment horizontal="centerContinuous"/>
    </xf>
    <xf numFmtId="0" fontId="16" fillId="5" borderId="12" xfId="0" applyFont="1" applyFill="1" applyBorder="1" applyAlignment="1">
      <alignment horizontal="center"/>
    </xf>
    <xf numFmtId="1" fontId="16" fillId="5" borderId="12" xfId="0" applyNumberFormat="1" applyFont="1" applyFill="1" applyBorder="1" applyAlignment="1">
      <alignment horizontal="center"/>
    </xf>
    <xf numFmtId="0" fontId="32" fillId="0" borderId="0" xfId="0" applyFont="1"/>
    <xf numFmtId="0" fontId="10" fillId="0" borderId="12" xfId="0" applyFont="1" applyBorder="1" applyAlignment="1">
      <alignment wrapText="1"/>
    </xf>
    <xf numFmtId="3" fontId="32" fillId="3" borderId="12" xfId="0" applyNumberFormat="1" applyFont="1" applyFill="1" applyBorder="1" applyAlignment="1" applyProtection="1">
      <alignment horizontal="right"/>
      <protection locked="0"/>
    </xf>
    <xf numFmtId="3" fontId="32" fillId="0" borderId="0" xfId="0" applyNumberFormat="1" applyFont="1" applyAlignment="1">
      <alignment horizontal="right"/>
    </xf>
    <xf numFmtId="0" fontId="10" fillId="0" borderId="0" xfId="0" applyFont="1" applyAlignment="1">
      <alignment horizontal="center"/>
    </xf>
    <xf numFmtId="0" fontId="10" fillId="0" borderId="0" xfId="0" applyFont="1" applyProtection="1">
      <protection locked="0"/>
    </xf>
    <xf numFmtId="0" fontId="40" fillId="0" borderId="0" xfId="0" applyFont="1" applyProtection="1">
      <protection locked="0"/>
    </xf>
    <xf numFmtId="0" fontId="41" fillId="5" borderId="12" xfId="0" applyFont="1" applyFill="1" applyBorder="1" applyAlignment="1" applyProtection="1">
      <alignment horizontal="center" wrapText="1"/>
      <protection locked="0"/>
    </xf>
    <xf numFmtId="0" fontId="16" fillId="11" borderId="0" xfId="0" applyFont="1" applyFill="1" applyProtection="1">
      <protection locked="0"/>
    </xf>
    <xf numFmtId="0" fontId="16" fillId="11" borderId="13" xfId="0" applyFont="1" applyFill="1" applyBorder="1" applyAlignment="1" applyProtection="1">
      <alignment horizontal="center"/>
      <protection locked="0"/>
    </xf>
    <xf numFmtId="0" fontId="16" fillId="0" borderId="5" xfId="0" applyFont="1" applyBorder="1" applyAlignment="1">
      <alignment wrapText="1"/>
    </xf>
    <xf numFmtId="0" fontId="16" fillId="11" borderId="5" xfId="0" applyFont="1" applyFill="1" applyBorder="1" applyAlignment="1" applyProtection="1">
      <alignment horizontal="center" wrapText="1"/>
      <protection locked="0"/>
    </xf>
    <xf numFmtId="0" fontId="16" fillId="11" borderId="0" xfId="0" applyFont="1" applyFill="1" applyAlignment="1" applyProtection="1">
      <alignment horizontal="center" wrapText="1"/>
      <protection locked="0"/>
    </xf>
    <xf numFmtId="0" fontId="16" fillId="11" borderId="7" xfId="0" applyFont="1" applyFill="1" applyBorder="1" applyAlignment="1" applyProtection="1">
      <alignment horizontal="center" wrapText="1"/>
      <protection locked="0"/>
    </xf>
    <xf numFmtId="0" fontId="19" fillId="8" borderId="12" xfId="0" applyFont="1" applyFill="1" applyBorder="1" applyAlignment="1">
      <alignment horizontal="center"/>
    </xf>
    <xf numFmtId="0" fontId="10" fillId="0" borderId="4" xfId="0" applyFont="1" applyBorder="1"/>
    <xf numFmtId="5" fontId="10" fillId="3" borderId="13" xfId="0" applyNumberFormat="1" applyFont="1" applyFill="1" applyBorder="1" applyAlignment="1" applyProtection="1">
      <alignment horizontal="right"/>
      <protection locked="0"/>
    </xf>
    <xf numFmtId="5" fontId="10" fillId="3" borderId="12" xfId="0" applyNumberFormat="1" applyFont="1" applyFill="1" applyBorder="1" applyAlignment="1" applyProtection="1">
      <alignment horizontal="right"/>
      <protection locked="0"/>
    </xf>
    <xf numFmtId="167" fontId="10" fillId="0" borderId="12" xfId="0" applyNumberFormat="1" applyFont="1" applyBorder="1"/>
    <xf numFmtId="0" fontId="10" fillId="0" borderId="1" xfId="0" applyFont="1" applyBorder="1"/>
    <xf numFmtId="0" fontId="10" fillId="0" borderId="9" xfId="0" applyFont="1" applyBorder="1"/>
    <xf numFmtId="5" fontId="10" fillId="3" borderId="15" xfId="0" applyNumberFormat="1" applyFont="1" applyFill="1" applyBorder="1" applyAlignment="1" applyProtection="1">
      <alignment horizontal="right"/>
      <protection locked="0"/>
    </xf>
    <xf numFmtId="0" fontId="10" fillId="0" borderId="38" xfId="0" applyFont="1" applyBorder="1"/>
    <xf numFmtId="5" fontId="10" fillId="3" borderId="14" xfId="0" applyNumberFormat="1" applyFont="1" applyFill="1" applyBorder="1" applyAlignment="1" applyProtection="1">
      <alignment horizontal="right"/>
      <protection locked="0"/>
    </xf>
    <xf numFmtId="167" fontId="10" fillId="0" borderId="14" xfId="0" applyNumberFormat="1" applyFont="1" applyBorder="1"/>
    <xf numFmtId="0" fontId="40" fillId="11" borderId="12" xfId="0" applyFont="1" applyFill="1" applyBorder="1" applyAlignment="1" applyProtection="1">
      <alignment horizontal="center"/>
      <protection locked="0"/>
    </xf>
    <xf numFmtId="0" fontId="10" fillId="11" borderId="4" xfId="0" applyFont="1" applyFill="1" applyBorder="1"/>
    <xf numFmtId="5" fontId="6" fillId="11" borderId="13" xfId="0" applyNumberFormat="1" applyFont="1" applyFill="1" applyBorder="1" applyAlignment="1">
      <alignment horizontal="right"/>
    </xf>
    <xf numFmtId="167" fontId="10" fillId="0" borderId="13" xfId="0" applyNumberFormat="1" applyFont="1" applyBorder="1"/>
    <xf numFmtId="0" fontId="40" fillId="11" borderId="0" xfId="0" applyFont="1" applyFill="1" applyProtection="1">
      <protection locked="0"/>
    </xf>
    <xf numFmtId="0" fontId="40" fillId="0" borderId="12" xfId="0" applyFont="1" applyBorder="1" applyAlignment="1" applyProtection="1">
      <alignment horizontal="center"/>
      <protection locked="0"/>
    </xf>
    <xf numFmtId="0" fontId="16" fillId="0" borderId="0" xfId="0" applyFont="1" applyAlignment="1">
      <alignment wrapText="1"/>
    </xf>
    <xf numFmtId="0" fontId="40" fillId="0" borderId="1" xfId="0" applyFont="1" applyBorder="1" applyProtection="1">
      <protection locked="0"/>
    </xf>
    <xf numFmtId="5" fontId="10" fillId="3" borderId="4" xfId="0" applyNumberFormat="1" applyFont="1" applyFill="1" applyBorder="1" applyAlignment="1" applyProtection="1">
      <alignment horizontal="right"/>
      <protection locked="0"/>
    </xf>
    <xf numFmtId="5" fontId="10" fillId="3" borderId="1" xfId="0" applyNumberFormat="1" applyFont="1" applyFill="1" applyBorder="1" applyAlignment="1" applyProtection="1">
      <alignment horizontal="right"/>
      <protection locked="0"/>
    </xf>
    <xf numFmtId="0" fontId="10" fillId="0" borderId="14" xfId="0" applyFont="1" applyBorder="1"/>
    <xf numFmtId="0" fontId="16" fillId="11" borderId="4" xfId="0" applyFont="1" applyFill="1" applyBorder="1"/>
    <xf numFmtId="0" fontId="16" fillId="11" borderId="2" xfId="0" applyFont="1" applyFill="1" applyBorder="1"/>
    <xf numFmtId="0" fontId="40" fillId="11" borderId="2" xfId="0" applyFont="1" applyFill="1" applyBorder="1" applyProtection="1">
      <protection locked="0"/>
    </xf>
    <xf numFmtId="0" fontId="40" fillId="11" borderId="1" xfId="0" applyFont="1" applyFill="1" applyBorder="1" applyProtection="1">
      <protection locked="0"/>
    </xf>
    <xf numFmtId="0" fontId="19" fillId="0" borderId="12" xfId="0" applyFont="1" applyBorder="1" applyAlignment="1">
      <alignment horizontal="center"/>
    </xf>
    <xf numFmtId="0" fontId="10" fillId="11" borderId="1" xfId="0" applyFont="1" applyFill="1" applyBorder="1"/>
    <xf numFmtId="7" fontId="6" fillId="11" borderId="12" xfId="0" applyNumberFormat="1" applyFont="1" applyFill="1" applyBorder="1" applyProtection="1">
      <protection locked="0"/>
    </xf>
    <xf numFmtId="167" fontId="10" fillId="0" borderId="1" xfId="0" applyNumberFormat="1" applyFont="1" applyBorder="1"/>
    <xf numFmtId="0" fontId="10" fillId="0" borderId="1" xfId="0" applyFont="1" applyBorder="1" applyAlignment="1">
      <alignment horizontal="left" indent="1"/>
    </xf>
    <xf numFmtId="0" fontId="10" fillId="11" borderId="12" xfId="0" applyFont="1" applyFill="1" applyBorder="1"/>
    <xf numFmtId="7" fontId="6" fillId="11" borderId="1" xfId="0" applyNumberFormat="1" applyFont="1" applyFill="1" applyBorder="1" applyProtection="1">
      <protection locked="0"/>
    </xf>
    <xf numFmtId="0" fontId="10" fillId="11" borderId="13" xfId="0" applyFont="1" applyFill="1" applyBorder="1"/>
    <xf numFmtId="0" fontId="10" fillId="0" borderId="12" xfId="0" applyFont="1" applyBorder="1"/>
    <xf numFmtId="0" fontId="16" fillId="11" borderId="37" xfId="0" applyFont="1" applyFill="1" applyBorder="1"/>
    <xf numFmtId="5" fontId="6" fillId="11" borderId="37" xfId="0" applyNumberFormat="1" applyFont="1" applyFill="1" applyBorder="1" applyAlignment="1">
      <alignment horizontal="right"/>
    </xf>
    <xf numFmtId="0" fontId="16" fillId="0" borderId="36" xfId="0" applyFont="1" applyBorder="1" applyAlignment="1">
      <alignment wrapText="1"/>
    </xf>
    <xf numFmtId="5" fontId="6" fillId="0" borderId="36" xfId="0" applyNumberFormat="1" applyFont="1" applyBorder="1" applyAlignment="1">
      <alignment horizontal="right"/>
    </xf>
    <xf numFmtId="167" fontId="10" fillId="0" borderId="39" xfId="0" applyNumberFormat="1" applyFont="1" applyBorder="1"/>
    <xf numFmtId="0" fontId="40" fillId="0" borderId="0" xfId="0" applyFont="1" applyAlignment="1" applyProtection="1">
      <alignment horizontal="center"/>
      <protection locked="0"/>
    </xf>
    <xf numFmtId="0" fontId="40" fillId="0" borderId="0" xfId="0" applyFont="1" applyAlignment="1" applyProtection="1">
      <alignment wrapText="1"/>
      <protection locked="0"/>
    </xf>
    <xf numFmtId="0" fontId="41" fillId="5" borderId="14" xfId="0" applyFont="1" applyFill="1" applyBorder="1" applyAlignment="1" applyProtection="1">
      <alignment horizontal="center" wrapText="1"/>
      <protection locked="0"/>
    </xf>
    <xf numFmtId="0" fontId="41" fillId="5" borderId="38" xfId="0" applyFont="1" applyFill="1" applyBorder="1" applyAlignment="1" applyProtection="1">
      <alignment horizontal="center" wrapText="1"/>
      <protection locked="0"/>
    </xf>
    <xf numFmtId="0" fontId="16" fillId="0" borderId="0" xfId="0" applyFont="1" applyProtection="1">
      <protection locked="0"/>
    </xf>
    <xf numFmtId="0" fontId="16" fillId="0" borderId="12" xfId="0" applyFont="1" applyBorder="1" applyAlignment="1" applyProtection="1">
      <alignment horizontal="center"/>
      <protection locked="0"/>
    </xf>
    <xf numFmtId="0" fontId="16" fillId="0" borderId="40" xfId="0" applyFont="1" applyBorder="1" applyAlignment="1">
      <alignment wrapText="1"/>
    </xf>
    <xf numFmtId="0" fontId="16" fillId="0" borderId="40"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16" fillId="0" borderId="7" xfId="0" applyFont="1" applyBorder="1" applyAlignment="1" applyProtection="1">
      <alignment horizontal="center" wrapText="1"/>
      <protection locked="0"/>
    </xf>
    <xf numFmtId="168" fontId="10" fillId="3" borderId="13" xfId="0" applyNumberFormat="1" applyFont="1" applyFill="1" applyBorder="1" applyAlignment="1" applyProtection="1">
      <alignment horizontal="right" wrapText="1"/>
      <protection locked="0"/>
    </xf>
    <xf numFmtId="168" fontId="10" fillId="3" borderId="12" xfId="0" applyNumberFormat="1" applyFont="1" applyFill="1" applyBorder="1" applyAlignment="1" applyProtection="1">
      <alignment horizontal="right" wrapText="1"/>
      <protection locked="0"/>
    </xf>
    <xf numFmtId="168" fontId="10" fillId="3" borderId="1" xfId="0" applyNumberFormat="1" applyFont="1" applyFill="1" applyBorder="1" applyAlignment="1" applyProtection="1">
      <alignment horizontal="right" wrapText="1"/>
      <protection locked="0"/>
    </xf>
    <xf numFmtId="0" fontId="10" fillId="0" borderId="4" xfId="0" applyFont="1" applyBorder="1" applyAlignment="1">
      <alignment horizontal="left" indent="1"/>
    </xf>
    <xf numFmtId="0" fontId="10" fillId="0" borderId="4" xfId="0" applyFont="1" applyBorder="1" applyAlignment="1">
      <alignment horizontal="left" indent="2"/>
    </xf>
    <xf numFmtId="168" fontId="10" fillId="3" borderId="15" xfId="0" applyNumberFormat="1" applyFont="1" applyFill="1" applyBorder="1" applyAlignment="1" applyProtection="1">
      <alignment horizontal="right" wrapText="1"/>
      <protection locked="0"/>
    </xf>
    <xf numFmtId="168" fontId="10" fillId="3" borderId="9" xfId="0" applyNumberFormat="1" applyFont="1" applyFill="1" applyBorder="1" applyAlignment="1" applyProtection="1">
      <alignment horizontal="right" wrapText="1"/>
      <protection locked="0"/>
    </xf>
    <xf numFmtId="0" fontId="10" fillId="0" borderId="8" xfId="0" applyFont="1" applyBorder="1"/>
    <xf numFmtId="0" fontId="10" fillId="0" borderId="9" xfId="0" applyFont="1" applyBorder="1" applyProtection="1">
      <protection locked="0"/>
    </xf>
    <xf numFmtId="168" fontId="10" fillId="3" borderId="14" xfId="0" applyNumberFormat="1" applyFont="1" applyFill="1" applyBorder="1" applyAlignment="1" applyProtection="1">
      <alignment horizontal="right" wrapText="1"/>
      <protection locked="0"/>
    </xf>
    <xf numFmtId="168" fontId="6" fillId="0" borderId="13" xfId="0" applyNumberFormat="1" applyFont="1" applyBorder="1" applyAlignment="1">
      <alignment horizontal="right" wrapText="1"/>
    </xf>
    <xf numFmtId="168" fontId="40" fillId="0" borderId="0" xfId="0" applyNumberFormat="1" applyFont="1" applyAlignment="1" applyProtection="1">
      <alignment horizontal="right" wrapText="1"/>
      <protection locked="0"/>
    </xf>
    <xf numFmtId="168" fontId="40" fillId="0" borderId="1" xfId="0" applyNumberFormat="1" applyFont="1" applyBorder="1" applyAlignment="1" applyProtection="1">
      <alignment horizontal="right" wrapText="1"/>
      <protection locked="0"/>
    </xf>
    <xf numFmtId="168" fontId="10" fillId="3" borderId="4" xfId="0" applyNumberFormat="1" applyFont="1" applyFill="1" applyBorder="1" applyAlignment="1" applyProtection="1">
      <alignment horizontal="right" wrapText="1"/>
      <protection locked="0"/>
    </xf>
    <xf numFmtId="0" fontId="10" fillId="0" borderId="1" xfId="0" applyFont="1" applyBorder="1" applyAlignment="1">
      <alignment wrapText="1"/>
    </xf>
    <xf numFmtId="0" fontId="10" fillId="0" borderId="38" xfId="0" applyFont="1" applyBorder="1" applyProtection="1">
      <protection locked="0"/>
    </xf>
    <xf numFmtId="0" fontId="16" fillId="0" borderId="4" xfId="0" applyFont="1" applyBorder="1" applyAlignment="1">
      <alignment horizontal="left" indent="1"/>
    </xf>
    <xf numFmtId="0" fontId="16" fillId="0" borderId="1" xfId="0" applyFont="1" applyBorder="1" applyAlignment="1">
      <alignment horizontal="left" indent="1"/>
    </xf>
    <xf numFmtId="168" fontId="6" fillId="0" borderId="12" xfId="0" applyNumberFormat="1" applyFont="1" applyBorder="1" applyAlignment="1">
      <alignment horizontal="right" wrapText="1"/>
    </xf>
    <xf numFmtId="168" fontId="40" fillId="11" borderId="2" xfId="0" applyNumberFormat="1" applyFont="1" applyFill="1" applyBorder="1" applyAlignment="1" applyProtection="1">
      <alignment horizontal="right" wrapText="1"/>
      <protection locked="0"/>
    </xf>
    <xf numFmtId="168" fontId="40" fillId="11" borderId="1" xfId="0" applyNumberFormat="1" applyFont="1" applyFill="1" applyBorder="1" applyAlignment="1" applyProtection="1">
      <alignment horizontal="right" wrapText="1"/>
      <protection locked="0"/>
    </xf>
    <xf numFmtId="0" fontId="10" fillId="11" borderId="12" xfId="0" applyFont="1" applyFill="1" applyBorder="1" applyAlignment="1">
      <alignment wrapText="1"/>
    </xf>
    <xf numFmtId="0" fontId="10" fillId="11" borderId="12" xfId="0" applyFont="1" applyFill="1" applyBorder="1" applyAlignment="1" applyProtection="1">
      <alignment wrapText="1"/>
      <protection locked="0"/>
    </xf>
    <xf numFmtId="0" fontId="16" fillId="11" borderId="4" xfId="0" applyFont="1" applyFill="1" applyBorder="1" applyAlignment="1">
      <alignment horizontal="left" indent="1"/>
    </xf>
    <xf numFmtId="168" fontId="6" fillId="11" borderId="13" xfId="0" applyNumberFormat="1" applyFont="1" applyFill="1" applyBorder="1" applyAlignment="1">
      <alignment horizontal="right" wrapText="1"/>
    </xf>
    <xf numFmtId="0" fontId="40" fillId="0" borderId="12" xfId="0" applyFont="1" applyBorder="1" applyAlignment="1" applyProtection="1">
      <alignment horizontal="center" wrapText="1"/>
      <protection locked="0"/>
    </xf>
    <xf numFmtId="0" fontId="16" fillId="11" borderId="1" xfId="0" applyFont="1" applyFill="1" applyBorder="1" applyAlignment="1">
      <alignment horizontal="left" wrapText="1" indent="1"/>
    </xf>
    <xf numFmtId="168" fontId="6" fillId="11" borderId="12" xfId="0" applyNumberFormat="1" applyFont="1" applyFill="1" applyBorder="1" applyAlignment="1">
      <alignment horizontal="right" wrapText="1"/>
    </xf>
    <xf numFmtId="0" fontId="10" fillId="0" borderId="37" xfId="0" applyFont="1" applyBorder="1"/>
    <xf numFmtId="168" fontId="6" fillId="0" borderId="36" xfId="0" applyNumberFormat="1" applyFont="1" applyBorder="1" applyAlignment="1">
      <alignment horizontal="right" wrapText="1"/>
    </xf>
    <xf numFmtId="0" fontId="64" fillId="0" borderId="0" xfId="0" applyFont="1" applyProtection="1">
      <protection locked="0"/>
    </xf>
    <xf numFmtId="7" fontId="40" fillId="0" borderId="12" xfId="0" applyNumberFormat="1" applyFont="1" applyBorder="1" applyProtection="1">
      <protection locked="0"/>
    </xf>
    <xf numFmtId="0" fontId="10" fillId="0" borderId="0" xfId="0" applyFont="1" applyAlignment="1" applyProtection="1">
      <alignment horizontal="center"/>
      <protection locked="0"/>
    </xf>
    <xf numFmtId="5" fontId="40" fillId="0" borderId="0" xfId="0" applyNumberFormat="1" applyFont="1" applyProtection="1">
      <protection locked="0"/>
    </xf>
    <xf numFmtId="0" fontId="16" fillId="0" borderId="0" xfId="8" applyFont="1"/>
    <xf numFmtId="0" fontId="40" fillId="0" borderId="0" xfId="8" applyFont="1" applyProtection="1">
      <protection locked="0"/>
    </xf>
    <xf numFmtId="1" fontId="10" fillId="3" borderId="12" xfId="2" quotePrefix="1" applyNumberFormat="1" applyFont="1" applyFill="1" applyBorder="1" applyAlignment="1" applyProtection="1">
      <alignment horizontal="left"/>
      <protection locked="0"/>
    </xf>
    <xf numFmtId="168" fontId="40" fillId="0" borderId="0" xfId="0" applyNumberFormat="1" applyFont="1" applyProtection="1">
      <protection locked="0"/>
    </xf>
    <xf numFmtId="168" fontId="4" fillId="3" borderId="12" xfId="0" applyNumberFormat="1" applyFont="1" applyFill="1" applyBorder="1" applyAlignment="1" applyProtection="1">
      <alignment horizontal="right" wrapText="1"/>
      <protection locked="0"/>
    </xf>
    <xf numFmtId="168" fontId="4" fillId="3" borderId="39" xfId="0" applyNumberFormat="1" applyFont="1" applyFill="1" applyBorder="1" applyAlignment="1" applyProtection="1">
      <alignment horizontal="right" wrapText="1"/>
      <protection locked="0"/>
    </xf>
    <xf numFmtId="168" fontId="4" fillId="3" borderId="14" xfId="0" applyNumberFormat="1" applyFont="1" applyFill="1" applyBorder="1" applyAlignment="1" applyProtection="1">
      <alignment horizontal="right" wrapText="1"/>
      <protection locked="0"/>
    </xf>
    <xf numFmtId="168" fontId="4" fillId="3" borderId="37" xfId="0" applyNumberFormat="1" applyFont="1" applyFill="1" applyBorder="1" applyAlignment="1" applyProtection="1">
      <alignment horizontal="right" wrapText="1"/>
      <protection locked="0"/>
    </xf>
    <xf numFmtId="5" fontId="4" fillId="3" borderId="12" xfId="0" applyNumberFormat="1" applyFont="1" applyFill="1" applyBorder="1" applyAlignment="1" applyProtection="1">
      <alignment horizontal="right"/>
      <protection locked="0"/>
    </xf>
    <xf numFmtId="5" fontId="4" fillId="11" borderId="12" xfId="0" applyNumberFormat="1" applyFont="1" applyFill="1" applyBorder="1" applyAlignment="1">
      <alignment horizontal="right"/>
    </xf>
    <xf numFmtId="7" fontId="4" fillId="11" borderId="12" xfId="0" applyNumberFormat="1" applyFont="1" applyFill="1" applyBorder="1" applyProtection="1">
      <protection locked="0"/>
    </xf>
    <xf numFmtId="7" fontId="4" fillId="11" borderId="1" xfId="0" applyNumberFormat="1" applyFont="1" applyFill="1" applyBorder="1" applyProtection="1">
      <protection locked="0"/>
    </xf>
    <xf numFmtId="5" fontId="4" fillId="3" borderId="1" xfId="0" applyNumberFormat="1" applyFont="1" applyFill="1" applyBorder="1" applyAlignment="1" applyProtection="1">
      <alignment horizontal="right"/>
      <protection locked="0"/>
    </xf>
    <xf numFmtId="5" fontId="4" fillId="11" borderId="1" xfId="0" applyNumberFormat="1" applyFont="1" applyFill="1" applyBorder="1" applyAlignment="1">
      <alignment horizontal="right"/>
    </xf>
    <xf numFmtId="5" fontId="4" fillId="3" borderId="13" xfId="0" applyNumberFormat="1" applyFont="1" applyFill="1" applyBorder="1" applyAlignment="1" applyProtection="1">
      <alignment horizontal="right"/>
      <protection locked="0"/>
    </xf>
    <xf numFmtId="5" fontId="4" fillId="3" borderId="4" xfId="0" applyNumberFormat="1" applyFont="1" applyFill="1" applyBorder="1" applyAlignment="1" applyProtection="1">
      <alignment horizontal="right"/>
      <protection locked="0"/>
    </xf>
    <xf numFmtId="5" fontId="4" fillId="11" borderId="4" xfId="0" applyNumberFormat="1" applyFont="1" applyFill="1" applyBorder="1" applyAlignment="1">
      <alignment horizontal="right"/>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13" fillId="0" borderId="0" xfId="2" applyFont="1" applyAlignment="1">
      <alignment horizontal="center"/>
    </xf>
    <xf numFmtId="0" fontId="11" fillId="0" borderId="0" xfId="2" applyFont="1" applyAlignment="1">
      <alignment horizontal="justify" vertical="justify" wrapText="1"/>
    </xf>
    <xf numFmtId="0" fontId="10" fillId="0" borderId="0" xfId="2" applyFont="1" applyAlignment="1">
      <alignment vertical="justify"/>
    </xf>
    <xf numFmtId="0" fontId="8" fillId="0" borderId="0" xfId="2" applyFont="1" applyAlignment="1">
      <alignment horizontal="left" wrapText="1"/>
    </xf>
    <xf numFmtId="0" fontId="4" fillId="0" borderId="0" xfId="2" applyFont="1" applyAlignment="1">
      <alignment horizontal="left" wrapText="1"/>
    </xf>
    <xf numFmtId="0" fontId="3" fillId="0" borderId="0" xfId="2" applyAlignment="1">
      <alignment horizontal="left" wrapText="1"/>
    </xf>
    <xf numFmtId="0" fontId="4" fillId="0" borderId="0" xfId="2" applyFont="1" applyAlignment="1">
      <alignment horizontal="left" vertical="center" wrapText="1"/>
    </xf>
    <xf numFmtId="0" fontId="4" fillId="0" borderId="0" xfId="2" applyFont="1" applyAlignment="1">
      <alignment horizontal="center" wrapText="1"/>
    </xf>
    <xf numFmtId="0" fontId="8" fillId="0" borderId="0" xfId="2" applyFont="1" applyAlignment="1">
      <alignment horizontal="center" wrapText="1"/>
    </xf>
    <xf numFmtId="0" fontId="16" fillId="0" borderId="0" xfId="2" applyFont="1" applyAlignment="1">
      <alignment horizontal="center"/>
    </xf>
    <xf numFmtId="0" fontId="10" fillId="0" borderId="0" xfId="2" applyFont="1" applyAlignment="1">
      <alignment horizontal="left"/>
    </xf>
    <xf numFmtId="0" fontId="10" fillId="3" borderId="11" xfId="2" applyFont="1" applyFill="1" applyBorder="1" applyAlignment="1" applyProtection="1">
      <alignment horizontal="left" vertical="top" wrapText="1"/>
      <protection locked="0"/>
    </xf>
    <xf numFmtId="0" fontId="10" fillId="3" borderId="10" xfId="2" applyFont="1" applyFill="1" applyBorder="1" applyAlignment="1" applyProtection="1">
      <alignment horizontal="left" vertical="top" wrapText="1"/>
      <protection locked="0"/>
    </xf>
    <xf numFmtId="0" fontId="10" fillId="3" borderId="9" xfId="2" applyFont="1" applyFill="1" applyBorder="1" applyAlignment="1" applyProtection="1">
      <alignment horizontal="left" vertical="top" wrapText="1"/>
      <protection locked="0"/>
    </xf>
    <xf numFmtId="0" fontId="10" fillId="3" borderId="8" xfId="2" applyFont="1" applyFill="1" applyBorder="1" applyAlignment="1" applyProtection="1">
      <alignment horizontal="left" vertical="top" wrapText="1"/>
      <protection locked="0"/>
    </xf>
    <xf numFmtId="0" fontId="10" fillId="3" borderId="0" xfId="2" applyFont="1" applyFill="1" applyAlignment="1" applyProtection="1">
      <alignment horizontal="left" vertical="top" wrapText="1"/>
      <protection locked="0"/>
    </xf>
    <xf numFmtId="0" fontId="10" fillId="3" borderId="7" xfId="2" applyFont="1" applyFill="1" applyBorder="1" applyAlignment="1" applyProtection="1">
      <alignment horizontal="left" vertical="top" wrapText="1"/>
      <protection locked="0"/>
    </xf>
    <xf numFmtId="0" fontId="10" fillId="3" borderId="6" xfId="2" applyFont="1" applyFill="1" applyBorder="1" applyAlignment="1" applyProtection="1">
      <alignment horizontal="left" vertical="top" wrapText="1"/>
      <protection locked="0"/>
    </xf>
    <xf numFmtId="0" fontId="10" fillId="3" borderId="5" xfId="2" applyFont="1" applyFill="1" applyBorder="1" applyAlignment="1" applyProtection="1">
      <alignment horizontal="left" vertical="top" wrapText="1"/>
      <protection locked="0"/>
    </xf>
    <xf numFmtId="0" fontId="10" fillId="3" borderId="4" xfId="2" applyFont="1" applyFill="1" applyBorder="1" applyAlignment="1" applyProtection="1">
      <alignment horizontal="left" vertical="top" wrapText="1"/>
      <protection locked="0"/>
    </xf>
    <xf numFmtId="0" fontId="16" fillId="0" borderId="0" xfId="2" applyFont="1" applyAlignment="1">
      <alignment horizontal="left" wrapText="1"/>
    </xf>
    <xf numFmtId="0" fontId="10" fillId="0" borderId="0" xfId="2" applyFont="1" applyAlignment="1">
      <alignment horizontal="left" wrapText="1"/>
    </xf>
    <xf numFmtId="0" fontId="16" fillId="5" borderId="12" xfId="2" applyFont="1" applyFill="1" applyBorder="1" applyAlignment="1">
      <alignment horizontal="left"/>
    </xf>
    <xf numFmtId="0" fontId="3" fillId="4" borderId="3" xfId="2" applyFill="1" applyBorder="1" applyAlignment="1">
      <alignment wrapText="1"/>
    </xf>
    <xf numFmtId="0" fontId="3" fillId="4" borderId="2" xfId="2" applyFill="1" applyBorder="1" applyAlignment="1">
      <alignment wrapText="1"/>
    </xf>
    <xf numFmtId="0" fontId="16" fillId="5" borderId="3" xfId="2" applyFont="1" applyFill="1" applyBorder="1" applyAlignment="1">
      <alignment horizontal="center"/>
    </xf>
    <xf numFmtId="0" fontId="16" fillId="5" borderId="2" xfId="2" applyFont="1" applyFill="1" applyBorder="1" applyAlignment="1">
      <alignment horizontal="center"/>
    </xf>
    <xf numFmtId="0" fontId="16" fillId="5" borderId="1" xfId="2" applyFont="1" applyFill="1" applyBorder="1" applyAlignment="1">
      <alignment horizontal="center"/>
    </xf>
    <xf numFmtId="49" fontId="10" fillId="3" borderId="3" xfId="2" applyNumberFormat="1" applyFont="1" applyFill="1" applyBorder="1" applyAlignment="1" applyProtection="1">
      <alignment horizontal="center" wrapText="1"/>
      <protection locked="0"/>
    </xf>
    <xf numFmtId="49" fontId="10" fillId="3" borderId="2" xfId="2" applyNumberFormat="1" applyFont="1" applyFill="1" applyBorder="1" applyAlignment="1" applyProtection="1">
      <alignment horizontal="center" wrapText="1"/>
      <protection locked="0"/>
    </xf>
    <xf numFmtId="49" fontId="10" fillId="3" borderId="1" xfId="2" applyNumberFormat="1" applyFont="1" applyFill="1" applyBorder="1" applyAlignment="1" applyProtection="1">
      <alignment horizontal="center" wrapText="1"/>
      <protection locked="0"/>
    </xf>
    <xf numFmtId="0" fontId="13" fillId="0" borderId="0" xfId="2" applyFont="1" applyAlignment="1" applyProtection="1">
      <alignment horizontal="center"/>
      <protection locked="0"/>
    </xf>
    <xf numFmtId="0" fontId="10" fillId="0" borderId="5" xfId="2" applyFont="1" applyBorder="1"/>
    <xf numFmtId="0" fontId="3" fillId="0" borderId="0" xfId="2"/>
    <xf numFmtId="0" fontId="10" fillId="3" borderId="3" xfId="2" applyFont="1" applyFill="1" applyBorder="1" applyAlignment="1" applyProtection="1">
      <alignment horizontal="left"/>
      <protection locked="0"/>
    </xf>
    <xf numFmtId="0" fontId="3" fillId="3" borderId="2" xfId="2" applyFill="1" applyBorder="1" applyAlignment="1" applyProtection="1">
      <alignment horizontal="left"/>
      <protection locked="0"/>
    </xf>
    <xf numFmtId="0" fontId="3" fillId="3" borderId="1" xfId="2" applyFill="1" applyBorder="1" applyAlignment="1" applyProtection="1">
      <alignment horizontal="left"/>
      <protection locked="0"/>
    </xf>
    <xf numFmtId="0" fontId="23" fillId="3" borderId="11" xfId="2" applyFont="1" applyFill="1" applyBorder="1" applyAlignment="1" applyProtection="1">
      <alignment horizontal="left" vertical="top" wrapText="1"/>
      <protection locked="0"/>
    </xf>
    <xf numFmtId="0" fontId="10" fillId="3" borderId="2" xfId="2" applyFont="1" applyFill="1" applyBorder="1" applyAlignment="1" applyProtection="1">
      <alignment horizontal="left"/>
      <protection locked="0"/>
    </xf>
    <xf numFmtId="0" fontId="10" fillId="3" borderId="1" xfId="2" applyFont="1" applyFill="1" applyBorder="1" applyAlignment="1" applyProtection="1">
      <alignment horizontal="left"/>
      <protection locked="0"/>
    </xf>
    <xf numFmtId="0" fontId="10" fillId="4" borderId="3" xfId="2" applyFont="1" applyFill="1" applyBorder="1" applyAlignment="1">
      <alignment horizontal="left" vertical="top"/>
    </xf>
    <xf numFmtId="0" fontId="10" fillId="4" borderId="2" xfId="2" applyFont="1" applyFill="1" applyBorder="1" applyAlignment="1">
      <alignment horizontal="left" vertical="top"/>
    </xf>
    <xf numFmtId="0" fontId="16" fillId="5" borderId="3" xfId="2" applyFont="1" applyFill="1" applyBorder="1" applyAlignment="1">
      <alignment horizontal="center" wrapText="1"/>
    </xf>
    <xf numFmtId="0" fontId="16" fillId="5" borderId="2" xfId="2" applyFont="1" applyFill="1" applyBorder="1" applyAlignment="1">
      <alignment horizontal="center" wrapText="1"/>
    </xf>
    <xf numFmtId="0" fontId="16" fillId="5" borderId="1" xfId="2" applyFont="1" applyFill="1" applyBorder="1" applyAlignment="1">
      <alignment horizontal="center" wrapText="1"/>
    </xf>
    <xf numFmtId="3" fontId="10" fillId="3" borderId="11" xfId="2" applyNumberFormat="1" applyFont="1" applyFill="1" applyBorder="1" applyAlignment="1" applyProtection="1">
      <alignment horizontal="left" vertical="top" wrapText="1"/>
      <protection locked="0"/>
    </xf>
    <xf numFmtId="3" fontId="10" fillId="3" borderId="10" xfId="2" applyNumberFormat="1" applyFont="1" applyFill="1" applyBorder="1" applyAlignment="1" applyProtection="1">
      <alignment horizontal="left" vertical="top" wrapText="1"/>
      <protection locked="0"/>
    </xf>
    <xf numFmtId="3" fontId="10" fillId="3" borderId="9" xfId="2" applyNumberFormat="1" applyFont="1" applyFill="1" applyBorder="1" applyAlignment="1" applyProtection="1">
      <alignment horizontal="left" vertical="top" wrapText="1"/>
      <protection locked="0"/>
    </xf>
    <xf numFmtId="3" fontId="10" fillId="3" borderId="8" xfId="2" applyNumberFormat="1" applyFont="1" applyFill="1" applyBorder="1" applyAlignment="1" applyProtection="1">
      <alignment horizontal="left" vertical="top" wrapText="1"/>
      <protection locked="0"/>
    </xf>
    <xf numFmtId="3" fontId="10" fillId="3" borderId="0" xfId="2" applyNumberFormat="1" applyFont="1" applyFill="1" applyAlignment="1" applyProtection="1">
      <alignment horizontal="left" vertical="top" wrapText="1"/>
      <protection locked="0"/>
    </xf>
    <xf numFmtId="3" fontId="10" fillId="3" borderId="7" xfId="2" applyNumberFormat="1" applyFont="1" applyFill="1" applyBorder="1" applyAlignment="1" applyProtection="1">
      <alignment horizontal="left" vertical="top" wrapText="1"/>
      <protection locked="0"/>
    </xf>
    <xf numFmtId="3" fontId="10" fillId="3" borderId="6" xfId="2" applyNumberFormat="1" applyFont="1" applyFill="1" applyBorder="1" applyAlignment="1" applyProtection="1">
      <alignment horizontal="left" vertical="top" wrapText="1"/>
      <protection locked="0"/>
    </xf>
    <xf numFmtId="3" fontId="10" fillId="3" borderId="5" xfId="2" applyNumberFormat="1" applyFont="1" applyFill="1" applyBorder="1" applyAlignment="1" applyProtection="1">
      <alignment horizontal="left" vertical="top" wrapText="1"/>
      <protection locked="0"/>
    </xf>
    <xf numFmtId="3" fontId="10" fillId="3" borderId="4" xfId="2" applyNumberFormat="1" applyFont="1" applyFill="1" applyBorder="1" applyAlignment="1" applyProtection="1">
      <alignment horizontal="left" vertical="top" wrapText="1"/>
      <protection locked="0"/>
    </xf>
    <xf numFmtId="0" fontId="6" fillId="0" borderId="0" xfId="2" applyFont="1" applyAlignment="1">
      <alignment horizontal="center"/>
    </xf>
    <xf numFmtId="0" fontId="3" fillId="0" borderId="0" xfId="2" applyAlignment="1">
      <alignment horizontal="center"/>
    </xf>
    <xf numFmtId="0" fontId="4" fillId="0" borderId="0" xfId="2" applyFont="1" applyAlignment="1">
      <alignment wrapText="1"/>
    </xf>
    <xf numFmtId="3" fontId="10" fillId="3" borderId="11" xfId="2" applyNumberFormat="1" applyFont="1" applyFill="1" applyBorder="1" applyAlignment="1">
      <alignment horizontal="left" vertical="top" wrapText="1"/>
    </xf>
    <xf numFmtId="3" fontId="10" fillId="3" borderId="10" xfId="2" applyNumberFormat="1" applyFont="1" applyFill="1" applyBorder="1" applyAlignment="1">
      <alignment horizontal="left" vertical="top" wrapText="1"/>
    </xf>
    <xf numFmtId="3" fontId="10" fillId="3" borderId="9" xfId="2" applyNumberFormat="1" applyFont="1" applyFill="1" applyBorder="1" applyAlignment="1">
      <alignment horizontal="left" vertical="top" wrapText="1"/>
    </xf>
    <xf numFmtId="3" fontId="10" fillId="3" borderId="8" xfId="2" applyNumberFormat="1" applyFont="1" applyFill="1" applyBorder="1" applyAlignment="1">
      <alignment horizontal="left" vertical="top" wrapText="1"/>
    </xf>
    <xf numFmtId="3" fontId="10" fillId="3" borderId="0" xfId="2" applyNumberFormat="1" applyFont="1" applyFill="1" applyAlignment="1">
      <alignment horizontal="left" vertical="top" wrapText="1"/>
    </xf>
    <xf numFmtId="3" fontId="10" fillId="3" borderId="7" xfId="2" applyNumberFormat="1" applyFont="1" applyFill="1" applyBorder="1" applyAlignment="1">
      <alignment horizontal="left" vertical="top" wrapText="1"/>
    </xf>
    <xf numFmtId="3" fontId="10" fillId="3" borderId="6" xfId="2" applyNumberFormat="1" applyFont="1" applyFill="1" applyBorder="1" applyAlignment="1">
      <alignment horizontal="left" vertical="top" wrapText="1"/>
    </xf>
    <xf numFmtId="3" fontId="10" fillId="3" borderId="5" xfId="2" applyNumberFormat="1" applyFont="1" applyFill="1" applyBorder="1" applyAlignment="1">
      <alignment horizontal="left" vertical="top" wrapText="1"/>
    </xf>
    <xf numFmtId="3" fontId="10" fillId="3" borderId="4" xfId="2" applyNumberFormat="1" applyFont="1" applyFill="1" applyBorder="1" applyAlignment="1">
      <alignment horizontal="left" vertical="top" wrapText="1"/>
    </xf>
    <xf numFmtId="0" fontId="30" fillId="0" borderId="0" xfId="2" applyFont="1" applyAlignment="1">
      <alignment horizontal="left" wrapText="1"/>
    </xf>
    <xf numFmtId="0" fontId="4" fillId="0" borderId="0" xfId="2" applyFont="1" applyAlignment="1">
      <alignment horizontal="left"/>
    </xf>
    <xf numFmtId="3" fontId="32" fillId="3" borderId="12" xfId="2" applyNumberFormat="1" applyFont="1" applyFill="1" applyBorder="1" applyAlignment="1" applyProtection="1">
      <alignment horizontal="center"/>
      <protection locked="0"/>
    </xf>
    <xf numFmtId="3" fontId="23" fillId="3" borderId="12" xfId="2" applyNumberFormat="1" applyFont="1" applyFill="1" applyBorder="1" applyAlignment="1" applyProtection="1">
      <alignment horizontal="left" vertical="top" wrapText="1"/>
      <protection locked="0"/>
    </xf>
    <xf numFmtId="3" fontId="10" fillId="3" borderId="12" xfId="2" applyNumberFormat="1" applyFont="1" applyFill="1" applyBorder="1" applyAlignment="1" applyProtection="1">
      <alignment horizontal="left" vertical="top" wrapText="1"/>
      <protection locked="0"/>
    </xf>
    <xf numFmtId="0" fontId="34" fillId="0" borderId="0" xfId="2" applyFont="1" applyAlignment="1">
      <alignment wrapText="1"/>
    </xf>
    <xf numFmtId="0" fontId="16" fillId="0" borderId="0" xfId="2" applyFont="1" applyAlignment="1">
      <alignment horizontal="left"/>
    </xf>
    <xf numFmtId="166" fontId="10" fillId="3" borderId="11" xfId="6" applyNumberFormat="1" applyFont="1" applyFill="1" applyBorder="1" applyAlignment="1" applyProtection="1">
      <alignment horizontal="left" vertical="top" wrapText="1"/>
      <protection locked="0"/>
    </xf>
    <xf numFmtId="166" fontId="10" fillId="3" borderId="10" xfId="6" applyNumberFormat="1" applyFont="1" applyFill="1" applyBorder="1" applyAlignment="1" applyProtection="1">
      <alignment horizontal="left" vertical="top" wrapText="1"/>
      <protection locked="0"/>
    </xf>
    <xf numFmtId="166" fontId="10" fillId="3" borderId="9" xfId="6" applyNumberFormat="1" applyFont="1" applyFill="1" applyBorder="1" applyAlignment="1" applyProtection="1">
      <alignment horizontal="left" vertical="top" wrapText="1"/>
      <protection locked="0"/>
    </xf>
    <xf numFmtId="166" fontId="10" fillId="3" borderId="8" xfId="6" applyNumberFormat="1" applyFont="1" applyFill="1" applyBorder="1" applyAlignment="1" applyProtection="1">
      <alignment horizontal="left" vertical="top" wrapText="1"/>
      <protection locked="0"/>
    </xf>
    <xf numFmtId="166" fontId="10" fillId="3" borderId="0" xfId="6" applyNumberFormat="1" applyFont="1" applyFill="1" applyBorder="1" applyAlignment="1" applyProtection="1">
      <alignment horizontal="left" vertical="top" wrapText="1"/>
      <protection locked="0"/>
    </xf>
    <xf numFmtId="166" fontId="10" fillId="3" borderId="7" xfId="6" applyNumberFormat="1" applyFont="1" applyFill="1" applyBorder="1" applyAlignment="1" applyProtection="1">
      <alignment horizontal="left" vertical="top" wrapText="1"/>
      <protection locked="0"/>
    </xf>
    <xf numFmtId="166" fontId="10" fillId="3" borderId="6" xfId="6" applyNumberFormat="1" applyFont="1" applyFill="1" applyBorder="1" applyAlignment="1" applyProtection="1">
      <alignment horizontal="left" vertical="top" wrapText="1"/>
      <protection locked="0"/>
    </xf>
    <xf numFmtId="166" fontId="10" fillId="3" borderId="5" xfId="6" applyNumberFormat="1" applyFont="1" applyFill="1" applyBorder="1" applyAlignment="1" applyProtection="1">
      <alignment horizontal="left" vertical="top" wrapText="1"/>
      <protection locked="0"/>
    </xf>
    <xf numFmtId="166" fontId="10" fillId="3" borderId="4" xfId="6" applyNumberFormat="1" applyFont="1" applyFill="1" applyBorder="1" applyAlignment="1" applyProtection="1">
      <alignment horizontal="left" vertical="top" wrapText="1"/>
      <protection locked="0"/>
    </xf>
    <xf numFmtId="0" fontId="10" fillId="4" borderId="11" xfId="2" applyFont="1" applyFill="1" applyBorder="1" applyAlignment="1">
      <alignment wrapText="1"/>
    </xf>
    <xf numFmtId="0" fontId="10" fillId="4" borderId="10" xfId="2" applyFont="1" applyFill="1" applyBorder="1" applyAlignment="1">
      <alignment wrapText="1"/>
    </xf>
    <xf numFmtId="0" fontId="10" fillId="4" borderId="20" xfId="2" applyFont="1" applyFill="1" applyBorder="1" applyAlignment="1">
      <alignment wrapText="1"/>
    </xf>
    <xf numFmtId="0" fontId="10" fillId="4" borderId="8" xfId="2" applyFont="1" applyFill="1" applyBorder="1" applyAlignment="1">
      <alignment wrapText="1"/>
    </xf>
    <xf numFmtId="0" fontId="10" fillId="4" borderId="0" xfId="2" applyFont="1" applyFill="1" applyAlignment="1">
      <alignment wrapText="1"/>
    </xf>
    <xf numFmtId="0" fontId="10" fillId="4" borderId="19" xfId="2" applyFont="1" applyFill="1" applyBorder="1" applyAlignment="1">
      <alignment wrapText="1"/>
    </xf>
    <xf numFmtId="0" fontId="10" fillId="4" borderId="18" xfId="2" applyFont="1" applyFill="1" applyBorder="1" applyAlignment="1">
      <alignment wrapText="1"/>
    </xf>
    <xf numFmtId="0" fontId="10" fillId="4" borderId="17" xfId="2" applyFont="1" applyFill="1" applyBorder="1" applyAlignment="1">
      <alignment wrapText="1"/>
    </xf>
    <xf numFmtId="0" fontId="10" fillId="4" borderId="16" xfId="2" applyFont="1" applyFill="1" applyBorder="1" applyAlignment="1">
      <alignment wrapText="1"/>
    </xf>
    <xf numFmtId="0" fontId="10" fillId="3" borderId="3" xfId="2" applyFont="1" applyFill="1" applyBorder="1" applyAlignment="1">
      <alignment horizontal="center"/>
    </xf>
    <xf numFmtId="0" fontId="10" fillId="3" borderId="2" xfId="2" applyFont="1" applyFill="1" applyBorder="1" applyAlignment="1">
      <alignment horizontal="center"/>
    </xf>
    <xf numFmtId="0" fontId="10" fillId="3" borderId="1" xfId="2" applyFont="1" applyFill="1" applyBorder="1" applyAlignment="1">
      <alignment horizontal="center"/>
    </xf>
    <xf numFmtId="0" fontId="10" fillId="4" borderId="11" xfId="2" applyFont="1" applyFill="1" applyBorder="1" applyAlignment="1" applyProtection="1">
      <alignment horizontal="left" vertical="top" wrapText="1"/>
      <protection locked="0"/>
    </xf>
    <xf numFmtId="0" fontId="10" fillId="4" borderId="10" xfId="2" applyFont="1" applyFill="1" applyBorder="1" applyAlignment="1" applyProtection="1">
      <alignment horizontal="left" vertical="top" wrapText="1"/>
      <protection locked="0"/>
    </xf>
    <xf numFmtId="0" fontId="10" fillId="4" borderId="8" xfId="2" applyFont="1" applyFill="1" applyBorder="1" applyAlignment="1" applyProtection="1">
      <alignment horizontal="left" vertical="top" wrapText="1"/>
      <protection locked="0"/>
    </xf>
    <xf numFmtId="0" fontId="10" fillId="4" borderId="0" xfId="2" applyFont="1" applyFill="1" applyAlignment="1" applyProtection="1">
      <alignment horizontal="left" vertical="top" wrapText="1"/>
      <protection locked="0"/>
    </xf>
    <xf numFmtId="0" fontId="10" fillId="4" borderId="6" xfId="2" applyFont="1" applyFill="1" applyBorder="1" applyAlignment="1" applyProtection="1">
      <alignment horizontal="left" vertical="top" wrapText="1"/>
      <protection locked="0"/>
    </xf>
    <xf numFmtId="0" fontId="10" fillId="4" borderId="5" xfId="2" applyFont="1" applyFill="1" applyBorder="1" applyAlignment="1" applyProtection="1">
      <alignment horizontal="left" vertical="top" wrapText="1"/>
      <protection locked="0"/>
    </xf>
    <xf numFmtId="0" fontId="23" fillId="4" borderId="0" xfId="2" applyFont="1" applyFill="1" applyAlignment="1">
      <alignment horizontal="left" vertical="top" wrapText="1"/>
    </xf>
    <xf numFmtId="0" fontId="10" fillId="0" borderId="0" xfId="2" applyFont="1"/>
    <xf numFmtId="0" fontId="10" fillId="0" borderId="7" xfId="2" applyFont="1" applyBorder="1"/>
    <xf numFmtId="0" fontId="23" fillId="4" borderId="10" xfId="2" applyFont="1" applyFill="1" applyBorder="1" applyAlignment="1">
      <alignment horizontal="left" vertical="top" wrapText="1"/>
    </xf>
    <xf numFmtId="0" fontId="16" fillId="0" borderId="0" xfId="2" applyFont="1"/>
    <xf numFmtId="0" fontId="32" fillId="4" borderId="11" xfId="2" applyFont="1" applyFill="1" applyBorder="1" applyAlignment="1">
      <alignment horizontal="left" vertical="top" wrapText="1"/>
    </xf>
    <xf numFmtId="0" fontId="32" fillId="4" borderId="10" xfId="2" applyFont="1" applyFill="1" applyBorder="1" applyAlignment="1">
      <alignment horizontal="left" vertical="top" wrapText="1"/>
    </xf>
    <xf numFmtId="0" fontId="32" fillId="4" borderId="9" xfId="2" applyFont="1" applyFill="1" applyBorder="1" applyAlignment="1">
      <alignment horizontal="left" vertical="top" wrapText="1"/>
    </xf>
    <xf numFmtId="0" fontId="32" fillId="4" borderId="8" xfId="2" applyFont="1" applyFill="1" applyBorder="1" applyAlignment="1">
      <alignment horizontal="left" vertical="top" wrapText="1"/>
    </xf>
    <xf numFmtId="0" fontId="32" fillId="4" borderId="0" xfId="2" applyFont="1" applyFill="1" applyAlignment="1">
      <alignment horizontal="left" vertical="top" wrapText="1"/>
    </xf>
    <xf numFmtId="0" fontId="32" fillId="4" borderId="7" xfId="2" applyFont="1" applyFill="1" applyBorder="1" applyAlignment="1">
      <alignment horizontal="left" vertical="top" wrapText="1"/>
    </xf>
    <xf numFmtId="0" fontId="32" fillId="4" borderId="6" xfId="2" applyFont="1" applyFill="1" applyBorder="1" applyAlignment="1">
      <alignment horizontal="left" vertical="top" wrapText="1"/>
    </xf>
    <xf numFmtId="0" fontId="32" fillId="4" borderId="5" xfId="2" applyFont="1" applyFill="1" applyBorder="1" applyAlignment="1">
      <alignment horizontal="left" vertical="top" wrapText="1"/>
    </xf>
    <xf numFmtId="0" fontId="32" fillId="4" borderId="4" xfId="2" applyFont="1" applyFill="1" applyBorder="1" applyAlignment="1">
      <alignment horizontal="left" vertical="top" wrapText="1"/>
    </xf>
    <xf numFmtId="0" fontId="23" fillId="0" borderId="5" xfId="2" applyFont="1" applyBorder="1" applyAlignment="1">
      <alignment horizontal="left" wrapText="1"/>
    </xf>
    <xf numFmtId="0" fontId="16" fillId="7" borderId="6" xfId="2" applyFont="1" applyFill="1" applyBorder="1" applyAlignment="1">
      <alignment horizontal="center"/>
    </xf>
    <xf numFmtId="0" fontId="16" fillId="7" borderId="5" xfId="2" applyFont="1" applyFill="1" applyBorder="1" applyAlignment="1">
      <alignment horizontal="center"/>
    </xf>
    <xf numFmtId="0" fontId="16" fillId="7" borderId="11" xfId="2" applyFont="1" applyFill="1" applyBorder="1" applyAlignment="1">
      <alignment horizontal="center"/>
    </xf>
    <xf numFmtId="0" fontId="16" fillId="7" borderId="9" xfId="2" applyFont="1" applyFill="1" applyBorder="1" applyAlignment="1">
      <alignment horizontal="center"/>
    </xf>
    <xf numFmtId="0" fontId="16" fillId="7" borderId="4" xfId="2" applyFont="1" applyFill="1" applyBorder="1" applyAlignment="1">
      <alignment horizontal="center"/>
    </xf>
    <xf numFmtId="0" fontId="16" fillId="7" borderId="3" xfId="2" applyFont="1" applyFill="1" applyBorder="1" applyAlignment="1">
      <alignment horizontal="center"/>
    </xf>
    <xf numFmtId="0" fontId="16" fillId="7" borderId="1" xfId="2" applyFont="1" applyFill="1" applyBorder="1" applyAlignment="1">
      <alignment horizontal="center"/>
    </xf>
    <xf numFmtId="1" fontId="16" fillId="5" borderId="12" xfId="0" applyNumberFormat="1" applyFont="1" applyFill="1" applyBorder="1" applyAlignment="1" applyProtection="1">
      <alignment horizontal="center"/>
      <protection locked="0"/>
    </xf>
    <xf numFmtId="0" fontId="16" fillId="5" borderId="13" xfId="0" applyFont="1" applyFill="1" applyBorder="1" applyAlignment="1">
      <alignment horizontal="center"/>
    </xf>
    <xf numFmtId="0" fontId="16" fillId="5" borderId="15" xfId="0" applyFont="1" applyFill="1" applyBorder="1" applyAlignment="1">
      <alignment horizontal="center"/>
    </xf>
    <xf numFmtId="0" fontId="10" fillId="3" borderId="11"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4" xfId="0" applyFont="1" applyFill="1" applyBorder="1" applyAlignment="1" applyProtection="1">
      <alignment horizontal="left" vertical="top" wrapText="1"/>
      <protection locked="0"/>
    </xf>
    <xf numFmtId="0" fontId="13" fillId="0" borderId="0" xfId="0" applyFont="1" applyAlignment="1">
      <alignment horizontal="center"/>
    </xf>
    <xf numFmtId="0" fontId="4" fillId="0" borderId="0" xfId="0" applyFont="1" applyAlignment="1">
      <alignment horizontal="left" wrapText="1"/>
    </xf>
    <xf numFmtId="0" fontId="41" fillId="5" borderId="12" xfId="0" applyFont="1" applyFill="1" applyBorder="1" applyAlignment="1" applyProtection="1">
      <alignment horizontal="center" wrapText="1"/>
      <protection locked="0"/>
    </xf>
    <xf numFmtId="0" fontId="13" fillId="0" borderId="0" xfId="0" applyFont="1" applyAlignment="1" applyProtection="1">
      <alignment horizontal="center"/>
      <protection locked="0"/>
    </xf>
    <xf numFmtId="0" fontId="13" fillId="0" borderId="5" xfId="0" applyFont="1" applyBorder="1" applyAlignment="1" applyProtection="1">
      <alignment horizontal="center"/>
      <protection locked="0"/>
    </xf>
    <xf numFmtId="0" fontId="10" fillId="3" borderId="11" xfId="8" applyFont="1" applyFill="1" applyBorder="1" applyAlignment="1" applyProtection="1">
      <alignment horizontal="left" vertical="top" wrapText="1"/>
      <protection locked="0"/>
    </xf>
    <xf numFmtId="0" fontId="10" fillId="3" borderId="10" xfId="8" applyFont="1" applyFill="1" applyBorder="1" applyAlignment="1" applyProtection="1">
      <alignment horizontal="left" vertical="top" wrapText="1"/>
      <protection locked="0"/>
    </xf>
    <xf numFmtId="0" fontId="10" fillId="3" borderId="9" xfId="8" applyFont="1" applyFill="1" applyBorder="1" applyAlignment="1" applyProtection="1">
      <alignment horizontal="left" vertical="top" wrapText="1"/>
      <protection locked="0"/>
    </xf>
    <xf numFmtId="0" fontId="10" fillId="3" borderId="8" xfId="8" applyFont="1" applyFill="1" applyBorder="1" applyAlignment="1" applyProtection="1">
      <alignment horizontal="left" vertical="top" wrapText="1"/>
      <protection locked="0"/>
    </xf>
    <xf numFmtId="0" fontId="10" fillId="3" borderId="0" xfId="8" applyFont="1" applyFill="1" applyAlignment="1" applyProtection="1">
      <alignment horizontal="left" vertical="top" wrapText="1"/>
      <protection locked="0"/>
    </xf>
    <xf numFmtId="0" fontId="10" fillId="3" borderId="7" xfId="8" applyFont="1" applyFill="1" applyBorder="1" applyAlignment="1" applyProtection="1">
      <alignment horizontal="left" vertical="top" wrapText="1"/>
      <protection locked="0"/>
    </xf>
    <xf numFmtId="0" fontId="10" fillId="3" borderId="6" xfId="8" applyFont="1" applyFill="1" applyBorder="1" applyAlignment="1" applyProtection="1">
      <alignment horizontal="left" vertical="top" wrapText="1"/>
      <protection locked="0"/>
    </xf>
    <xf numFmtId="0" fontId="10" fillId="3" borderId="5" xfId="8" applyFont="1" applyFill="1" applyBorder="1" applyAlignment="1" applyProtection="1">
      <alignment horizontal="left" vertical="top" wrapText="1"/>
      <protection locked="0"/>
    </xf>
    <xf numFmtId="0" fontId="10" fillId="3" borderId="4" xfId="8" applyFont="1" applyFill="1" applyBorder="1" applyAlignment="1" applyProtection="1">
      <alignment horizontal="left" vertical="top" wrapText="1"/>
      <protection locked="0"/>
    </xf>
    <xf numFmtId="0" fontId="13" fillId="0" borderId="0" xfId="8" applyFont="1" applyAlignment="1">
      <alignment horizontal="center" vertical="center"/>
    </xf>
    <xf numFmtId="0" fontId="1" fillId="0" borderId="0" xfId="8" applyAlignment="1">
      <alignment horizontal="center" vertical="center"/>
    </xf>
    <xf numFmtId="0" fontId="41" fillId="5" borderId="3" xfId="8" applyFont="1" applyFill="1" applyBorder="1" applyAlignment="1" applyProtection="1">
      <alignment horizontal="center" wrapText="1"/>
      <protection locked="0"/>
    </xf>
    <xf numFmtId="0" fontId="41" fillId="5" borderId="2" xfId="8" applyFont="1" applyFill="1" applyBorder="1" applyAlignment="1" applyProtection="1">
      <alignment horizontal="center" wrapText="1"/>
      <protection locked="0"/>
    </xf>
    <xf numFmtId="0" fontId="41" fillId="5" borderId="1" xfId="8" applyFont="1" applyFill="1" applyBorder="1" applyAlignment="1" applyProtection="1">
      <alignment horizontal="center" wrapText="1"/>
      <protection locked="0"/>
    </xf>
    <xf numFmtId="0" fontId="16" fillId="0" borderId="11" xfId="8" applyFont="1" applyBorder="1" applyAlignment="1">
      <alignment horizontal="left" wrapText="1"/>
    </xf>
    <xf numFmtId="0" fontId="16" fillId="0" borderId="10" xfId="8" applyFont="1" applyBorder="1" applyAlignment="1">
      <alignment horizontal="left" wrapText="1"/>
    </xf>
    <xf numFmtId="0" fontId="16" fillId="0" borderId="9" xfId="8" applyFont="1" applyBorder="1" applyAlignment="1">
      <alignment horizontal="left" wrapText="1"/>
    </xf>
    <xf numFmtId="0" fontId="40" fillId="0" borderId="12" xfId="8" applyFont="1" applyBorder="1" applyAlignment="1">
      <alignment horizontal="center"/>
    </xf>
    <xf numFmtId="0" fontId="16" fillId="0" borderId="3" xfId="8" applyFont="1" applyBorder="1" applyAlignment="1">
      <alignment horizontal="left" wrapText="1"/>
    </xf>
    <xf numFmtId="0" fontId="16" fillId="0" borderId="2" xfId="8" applyFont="1" applyBorder="1" applyAlignment="1">
      <alignment horizontal="left" wrapText="1"/>
    </xf>
    <xf numFmtId="0" fontId="16" fillId="0" borderId="1" xfId="8" applyFont="1" applyBorder="1" applyAlignment="1">
      <alignment horizontal="left" wrapText="1"/>
    </xf>
    <xf numFmtId="0" fontId="23" fillId="3" borderId="11" xfId="8" applyFont="1" applyFill="1" applyBorder="1" applyAlignment="1" applyProtection="1">
      <alignment horizontal="left" vertical="top" wrapText="1"/>
      <protection locked="0"/>
    </xf>
    <xf numFmtId="0" fontId="29" fillId="0" borderId="12" xfId="8" applyFont="1" applyBorder="1" applyAlignment="1">
      <alignment horizontal="center"/>
    </xf>
    <xf numFmtId="0" fontId="43" fillId="0" borderId="3" xfId="8" applyFont="1" applyBorder="1" applyAlignment="1">
      <alignment horizontal="left" vertical="center" wrapText="1"/>
    </xf>
    <xf numFmtId="0" fontId="43" fillId="0" borderId="2" xfId="8" applyFont="1" applyBorder="1" applyAlignment="1">
      <alignment horizontal="left" vertical="center" wrapText="1"/>
    </xf>
    <xf numFmtId="0" fontId="43" fillId="0" borderId="1" xfId="8" applyFont="1" applyBorder="1" applyAlignment="1">
      <alignment horizontal="left" vertical="center" wrapText="1"/>
    </xf>
    <xf numFmtId="0" fontId="50" fillId="0" borderId="0" xfId="2" applyFont="1" applyAlignment="1">
      <alignment horizontal="center" vertical="center" wrapText="1"/>
    </xf>
    <xf numFmtId="0" fontId="41" fillId="5" borderId="12" xfId="2" applyFont="1" applyFill="1" applyBorder="1" applyAlignment="1" applyProtection="1">
      <alignment horizontal="left" wrapText="1"/>
      <protection locked="0"/>
    </xf>
    <xf numFmtId="0" fontId="41" fillId="5" borderId="3" xfId="2" applyFont="1" applyFill="1" applyBorder="1" applyAlignment="1" applyProtection="1">
      <alignment horizontal="left" wrapText="1"/>
      <protection locked="0"/>
    </xf>
    <xf numFmtId="0" fontId="41" fillId="4" borderId="3" xfId="5" applyFont="1" applyFill="1" applyBorder="1"/>
    <xf numFmtId="0" fontId="41" fillId="4" borderId="41" xfId="5" applyFont="1" applyFill="1" applyBorder="1"/>
    <xf numFmtId="0" fontId="10" fillId="4" borderId="11" xfId="5" applyFont="1" applyFill="1" applyBorder="1" applyAlignment="1">
      <alignment wrapText="1"/>
    </xf>
    <xf numFmtId="0" fontId="10" fillId="4" borderId="10" xfId="5" applyFont="1" applyFill="1" applyBorder="1" applyAlignment="1">
      <alignment wrapText="1"/>
    </xf>
    <xf numFmtId="0" fontId="10" fillId="4" borderId="9" xfId="5" applyFont="1" applyFill="1" applyBorder="1" applyAlignment="1">
      <alignment wrapText="1"/>
    </xf>
    <xf numFmtId="49" fontId="51" fillId="3" borderId="2" xfId="2" applyNumberFormat="1" applyFont="1" applyFill="1" applyBorder="1" applyAlignment="1" applyProtection="1">
      <alignment horizontal="left" vertical="top" wrapText="1"/>
      <protection locked="0"/>
    </xf>
    <xf numFmtId="49" fontId="51" fillId="3" borderId="1" xfId="2" applyNumberFormat="1" applyFont="1" applyFill="1" applyBorder="1" applyAlignment="1" applyProtection="1">
      <alignment horizontal="left" vertical="top" wrapText="1"/>
      <protection locked="0"/>
    </xf>
    <xf numFmtId="0" fontId="10" fillId="0" borderId="0" xfId="2" applyFont="1" applyAlignment="1">
      <alignment horizontal="left" indent="1"/>
    </xf>
    <xf numFmtId="0" fontId="10" fillId="0" borderId="7" xfId="2" applyFont="1" applyBorder="1" applyAlignment="1">
      <alignment horizontal="left" indent="1"/>
    </xf>
    <xf numFmtId="0" fontId="16" fillId="5" borderId="3" xfId="2" applyFont="1" applyFill="1" applyBorder="1" applyAlignment="1" applyProtection="1">
      <alignment horizontal="center" wrapText="1"/>
      <protection locked="0"/>
    </xf>
    <xf numFmtId="0" fontId="16" fillId="5" borderId="2" xfId="2" applyFont="1" applyFill="1" applyBorder="1" applyAlignment="1" applyProtection="1">
      <alignment horizontal="center" wrapText="1"/>
      <protection locked="0"/>
    </xf>
    <xf numFmtId="0" fontId="16" fillId="5" borderId="1" xfId="2" applyFont="1" applyFill="1" applyBorder="1" applyAlignment="1" applyProtection="1">
      <alignment horizontal="center" wrapText="1"/>
      <protection locked="0"/>
    </xf>
    <xf numFmtId="0" fontId="46" fillId="0" borderId="2" xfId="2" applyFont="1" applyBorder="1" applyAlignment="1">
      <alignment horizontal="left" wrapText="1"/>
    </xf>
    <xf numFmtId="0" fontId="50" fillId="0" borderId="0" xfId="2" applyFont="1" applyAlignment="1">
      <alignment horizontal="center" vertical="center"/>
    </xf>
    <xf numFmtId="0" fontId="41" fillId="5" borderId="3" xfId="2" applyFont="1" applyFill="1" applyBorder="1" applyAlignment="1" applyProtection="1">
      <alignment horizontal="center" wrapText="1"/>
      <protection locked="0"/>
    </xf>
    <xf numFmtId="0" fontId="41" fillId="5" borderId="1" xfId="2" applyFont="1" applyFill="1" applyBorder="1" applyAlignment="1" applyProtection="1">
      <alignment horizontal="center" wrapText="1"/>
      <protection locked="0"/>
    </xf>
    <xf numFmtId="0" fontId="10" fillId="4" borderId="6" xfId="5" applyFont="1" applyFill="1" applyBorder="1" applyAlignment="1">
      <alignment wrapText="1"/>
    </xf>
    <xf numFmtId="0" fontId="10" fillId="4" borderId="5" xfId="5" applyFont="1" applyFill="1" applyBorder="1" applyAlignment="1">
      <alignment wrapText="1"/>
    </xf>
    <xf numFmtId="0" fontId="10" fillId="4" borderId="4" xfId="5" applyFont="1" applyFill="1" applyBorder="1" applyAlignment="1">
      <alignment wrapText="1"/>
    </xf>
    <xf numFmtId="0" fontId="10" fillId="4" borderId="8" xfId="5" applyFont="1" applyFill="1" applyBorder="1" applyAlignment="1">
      <alignment wrapText="1"/>
    </xf>
    <xf numFmtId="0" fontId="10" fillId="4" borderId="0" xfId="5" applyFont="1" applyFill="1" applyAlignment="1">
      <alignment wrapText="1"/>
    </xf>
    <xf numFmtId="0" fontId="10" fillId="4" borderId="7" xfId="5" applyFont="1" applyFill="1" applyBorder="1" applyAlignment="1">
      <alignment wrapText="1"/>
    </xf>
    <xf numFmtId="49" fontId="6" fillId="13" borderId="11" xfId="2" applyNumberFormat="1" applyFont="1" applyFill="1" applyBorder="1" applyAlignment="1" applyProtection="1">
      <alignment horizontal="left" vertical="top" wrapText="1"/>
      <protection locked="0"/>
    </xf>
    <xf numFmtId="49" fontId="6" fillId="13" borderId="10" xfId="2" applyNumberFormat="1" applyFont="1" applyFill="1" applyBorder="1" applyAlignment="1" applyProtection="1">
      <alignment horizontal="left" vertical="top" wrapText="1"/>
      <protection locked="0"/>
    </xf>
    <xf numFmtId="49" fontId="6" fillId="13" borderId="8" xfId="2" applyNumberFormat="1" applyFont="1" applyFill="1" applyBorder="1" applyAlignment="1" applyProtection="1">
      <alignment horizontal="left" vertical="top" wrapText="1"/>
      <protection locked="0"/>
    </xf>
    <xf numFmtId="49" fontId="6" fillId="13" borderId="0" xfId="2" applyNumberFormat="1" applyFont="1" applyFill="1" applyAlignment="1" applyProtection="1">
      <alignment horizontal="left" vertical="top" wrapText="1"/>
      <protection locked="0"/>
    </xf>
    <xf numFmtId="49" fontId="6" fillId="13" borderId="6" xfId="2" applyNumberFormat="1" applyFont="1" applyFill="1" applyBorder="1" applyAlignment="1" applyProtection="1">
      <alignment horizontal="left" vertical="top" wrapText="1"/>
      <protection locked="0"/>
    </xf>
    <xf numFmtId="49" fontId="6" fillId="13" borderId="5" xfId="2" applyNumberFormat="1" applyFont="1" applyFill="1" applyBorder="1" applyAlignment="1" applyProtection="1">
      <alignment horizontal="left" vertical="top" wrapText="1"/>
      <protection locked="0"/>
    </xf>
    <xf numFmtId="49" fontId="32" fillId="15" borderId="10" xfId="2" applyNumberFormat="1" applyFont="1" applyFill="1" applyBorder="1" applyAlignment="1" applyProtection="1">
      <alignment horizontal="left"/>
      <protection locked="0"/>
    </xf>
    <xf numFmtId="5" fontId="43" fillId="0" borderId="0" xfId="2" applyNumberFormat="1" applyFont="1" applyAlignment="1" applyProtection="1">
      <alignment horizontal="left"/>
      <protection locked="0"/>
    </xf>
    <xf numFmtId="1" fontId="10" fillId="0" borderId="0" xfId="2" applyNumberFormat="1" applyFont="1" applyAlignment="1">
      <alignment horizontal="center" vertical="center"/>
    </xf>
    <xf numFmtId="1" fontId="10" fillId="0" borderId="5" xfId="2" applyNumberFormat="1" applyFont="1" applyBorder="1" applyAlignment="1">
      <alignment horizontal="center" vertical="center"/>
    </xf>
    <xf numFmtId="49" fontId="32" fillId="3" borderId="3" xfId="2" applyNumberFormat="1" applyFont="1" applyFill="1" applyBorder="1" applyAlignment="1" applyProtection="1">
      <alignment horizontal="left"/>
      <protection locked="0"/>
    </xf>
    <xf numFmtId="49" fontId="32" fillId="3" borderId="2" xfId="2" applyNumberFormat="1" applyFont="1" applyFill="1" applyBorder="1" applyAlignment="1" applyProtection="1">
      <alignment horizontal="left"/>
      <protection locked="0"/>
    </xf>
    <xf numFmtId="49" fontId="32" fillId="3" borderId="1" xfId="2" applyNumberFormat="1" applyFont="1" applyFill="1" applyBorder="1" applyAlignment="1" applyProtection="1">
      <alignment horizontal="left"/>
      <protection locked="0"/>
    </xf>
    <xf numFmtId="0" fontId="43" fillId="0" borderId="3" xfId="2" applyFont="1" applyBorder="1" applyAlignment="1">
      <alignment horizontal="left"/>
    </xf>
    <xf numFmtId="0" fontId="43" fillId="0" borderId="2" xfId="2" applyFont="1" applyBorder="1" applyAlignment="1">
      <alignment horizontal="left"/>
    </xf>
    <xf numFmtId="5" fontId="32" fillId="3" borderId="11" xfId="2" applyNumberFormat="1" applyFont="1" applyFill="1" applyBorder="1" applyAlignment="1" applyProtection="1">
      <alignment horizontal="left"/>
      <protection locked="0"/>
    </xf>
    <xf numFmtId="5" fontId="32" fillId="3" borderId="10" xfId="2" applyNumberFormat="1" applyFont="1" applyFill="1" applyBorder="1" applyAlignment="1" applyProtection="1">
      <alignment horizontal="left"/>
      <protection locked="0"/>
    </xf>
    <xf numFmtId="5" fontId="52" fillId="13" borderId="0" xfId="2" applyNumberFormat="1" applyFont="1" applyFill="1" applyAlignment="1" applyProtection="1">
      <alignment wrapText="1"/>
      <protection locked="0"/>
    </xf>
    <xf numFmtId="0" fontId="6" fillId="13" borderId="0" xfId="2" applyFont="1" applyFill="1"/>
    <xf numFmtId="0" fontId="6" fillId="5" borderId="3" xfId="2" applyFont="1" applyFill="1" applyBorder="1" applyAlignment="1" applyProtection="1">
      <alignment horizontal="left" wrapText="1"/>
      <protection locked="0"/>
    </xf>
    <xf numFmtId="0" fontId="6" fillId="5" borderId="2" xfId="2" applyFont="1" applyFill="1" applyBorder="1" applyAlignment="1" applyProtection="1">
      <alignment horizontal="left" wrapText="1"/>
      <protection locked="0"/>
    </xf>
    <xf numFmtId="0" fontId="6" fillId="5" borderId="5" xfId="2" applyFont="1" applyFill="1" applyBorder="1" applyAlignment="1" applyProtection="1">
      <alignment horizontal="left" wrapText="1"/>
      <protection locked="0"/>
    </xf>
    <xf numFmtId="49" fontId="32" fillId="3" borderId="3" xfId="2" applyNumberFormat="1" applyFont="1" applyFill="1" applyBorder="1" applyProtection="1">
      <protection locked="0"/>
    </xf>
    <xf numFmtId="49" fontId="32" fillId="3" borderId="1" xfId="2" applyNumberFormat="1" applyFont="1" applyFill="1" applyBorder="1" applyProtection="1">
      <protection locked="0"/>
    </xf>
    <xf numFmtId="1" fontId="16" fillId="5" borderId="3" xfId="2" applyNumberFormat="1" applyFont="1" applyFill="1" applyBorder="1" applyAlignment="1" applyProtection="1">
      <alignment horizontal="center"/>
      <protection locked="0"/>
    </xf>
    <xf numFmtId="1" fontId="16" fillId="5" borderId="1" xfId="2" applyNumberFormat="1" applyFont="1" applyFill="1" applyBorder="1" applyAlignment="1" applyProtection="1">
      <alignment horizontal="center"/>
      <protection locked="0"/>
    </xf>
    <xf numFmtId="1" fontId="16" fillId="5" borderId="2" xfId="2" applyNumberFormat="1" applyFont="1" applyFill="1" applyBorder="1" applyAlignment="1" applyProtection="1">
      <alignment horizontal="center"/>
      <protection locked="0"/>
    </xf>
    <xf numFmtId="49" fontId="32" fillId="3" borderId="3" xfId="2" applyNumberFormat="1" applyFont="1" applyFill="1" applyBorder="1" applyAlignment="1" applyProtection="1">
      <alignment horizontal="left" vertical="top" wrapText="1"/>
      <protection locked="0"/>
    </xf>
    <xf numFmtId="49" fontId="32" fillId="3" borderId="2" xfId="2" applyNumberFormat="1" applyFont="1" applyFill="1" applyBorder="1" applyAlignment="1" applyProtection="1">
      <alignment horizontal="left" vertical="top" wrapText="1"/>
      <protection locked="0"/>
    </xf>
    <xf numFmtId="49" fontId="32" fillId="3" borderId="1" xfId="2" applyNumberFormat="1" applyFont="1" applyFill="1" applyBorder="1" applyAlignment="1" applyProtection="1">
      <alignment horizontal="left" vertical="top" wrapText="1"/>
      <protection locked="0"/>
    </xf>
    <xf numFmtId="0" fontId="10" fillId="3" borderId="3" xfId="2" applyFont="1" applyFill="1" applyBorder="1" applyAlignment="1" applyProtection="1">
      <alignment horizontal="left" wrapText="1"/>
      <protection locked="0"/>
    </xf>
    <xf numFmtId="0" fontId="10" fillId="3" borderId="2" xfId="2" applyFont="1" applyFill="1" applyBorder="1" applyAlignment="1" applyProtection="1">
      <alignment horizontal="left" wrapText="1"/>
      <protection locked="0"/>
    </xf>
    <xf numFmtId="0" fontId="10" fillId="3" borderId="1" xfId="2" applyFont="1" applyFill="1" applyBorder="1" applyAlignment="1" applyProtection="1">
      <alignment horizontal="left" wrapText="1"/>
      <protection locked="0"/>
    </xf>
    <xf numFmtId="0" fontId="16" fillId="5" borderId="12" xfId="2" applyFont="1" applyFill="1" applyBorder="1" applyAlignment="1">
      <alignment horizontal="center" vertical="center" wrapText="1"/>
    </xf>
    <xf numFmtId="0" fontId="16" fillId="5" borderId="12" xfId="2" applyFont="1" applyFill="1" applyBorder="1" applyAlignment="1">
      <alignment horizontal="center" wrapText="1"/>
    </xf>
    <xf numFmtId="0" fontId="10" fillId="3" borderId="6" xfId="2" applyFont="1" applyFill="1" applyBorder="1" applyAlignment="1" applyProtection="1">
      <alignment horizontal="left" wrapText="1"/>
      <protection locked="0"/>
    </xf>
    <xf numFmtId="0" fontId="10" fillId="3" borderId="5" xfId="2" applyFont="1" applyFill="1" applyBorder="1" applyAlignment="1" applyProtection="1">
      <alignment horizontal="left" wrapText="1"/>
      <protection locked="0"/>
    </xf>
    <xf numFmtId="0" fontId="10" fillId="3" borderId="4" xfId="2" applyFont="1" applyFill="1" applyBorder="1" applyAlignment="1" applyProtection="1">
      <alignment horizontal="left" wrapText="1"/>
      <protection locked="0"/>
    </xf>
    <xf numFmtId="0" fontId="10" fillId="4" borderId="3" xfId="2" applyFont="1" applyFill="1" applyBorder="1" applyAlignment="1">
      <alignment wrapText="1"/>
    </xf>
    <xf numFmtId="0" fontId="10" fillId="4" borderId="2" xfId="2" applyFont="1" applyFill="1" applyBorder="1" applyAlignment="1">
      <alignment wrapText="1"/>
    </xf>
    <xf numFmtId="0" fontId="10" fillId="4" borderId="41" xfId="2" applyFont="1" applyFill="1" applyBorder="1" applyAlignment="1">
      <alignment wrapText="1"/>
    </xf>
    <xf numFmtId="0" fontId="17" fillId="4" borderId="3" xfId="3" applyFill="1" applyBorder="1" applyAlignment="1" applyProtection="1">
      <alignment wrapText="1"/>
    </xf>
    <xf numFmtId="0" fontId="17" fillId="4" borderId="2" xfId="3" applyFill="1" applyBorder="1" applyAlignment="1" applyProtection="1">
      <alignment wrapText="1"/>
    </xf>
    <xf numFmtId="0" fontId="17" fillId="4" borderId="3" xfId="3" applyFill="1" applyBorder="1" applyAlignment="1" applyProtection="1"/>
    <xf numFmtId="0" fontId="17" fillId="4" borderId="2" xfId="3" applyFill="1" applyBorder="1" applyAlignment="1" applyProtection="1"/>
    <xf numFmtId="0" fontId="10" fillId="4" borderId="2" xfId="2" applyFont="1" applyFill="1" applyBorder="1"/>
    <xf numFmtId="0" fontId="10" fillId="4" borderId="41" xfId="2" applyFont="1" applyFill="1" applyBorder="1"/>
    <xf numFmtId="0" fontId="10" fillId="4" borderId="3" xfId="2" applyFont="1" applyFill="1" applyBorder="1"/>
    <xf numFmtId="0" fontId="16" fillId="7" borderId="3" xfId="2" applyFont="1" applyFill="1" applyBorder="1" applyAlignment="1">
      <alignment wrapText="1"/>
    </xf>
    <xf numFmtId="0" fontId="16" fillId="7" borderId="2" xfId="2" applyFont="1" applyFill="1" applyBorder="1" applyAlignment="1">
      <alignment wrapText="1"/>
    </xf>
    <xf numFmtId="0" fontId="16" fillId="7" borderId="41" xfId="2" applyFont="1" applyFill="1" applyBorder="1" applyAlignment="1">
      <alignment wrapText="1"/>
    </xf>
    <xf numFmtId="0" fontId="17" fillId="4" borderId="41" xfId="3" applyFill="1" applyBorder="1" applyAlignment="1" applyProtection="1">
      <alignment wrapText="1"/>
    </xf>
    <xf numFmtId="0" fontId="10" fillId="4" borderId="6" xfId="2" applyFont="1" applyFill="1" applyBorder="1" applyAlignment="1">
      <alignment wrapText="1"/>
    </xf>
    <xf numFmtId="0" fontId="10" fillId="4" borderId="44" xfId="2" applyFont="1" applyFill="1" applyBorder="1" applyAlignment="1">
      <alignment wrapText="1"/>
    </xf>
    <xf numFmtId="0" fontId="16" fillId="0" borderId="6" xfId="2" applyFont="1" applyBorder="1" applyAlignment="1">
      <alignment horizontal="left" vertical="center" wrapText="1"/>
    </xf>
    <xf numFmtId="0" fontId="16" fillId="0" borderId="4" xfId="2" applyFont="1" applyBorder="1" applyAlignment="1">
      <alignment horizontal="left" vertical="center" wrapText="1"/>
    </xf>
    <xf numFmtId="0" fontId="13" fillId="0" borderId="0" xfId="2" applyFont="1" applyAlignment="1">
      <alignment horizontal="center" vertical="center"/>
    </xf>
  </cellXfs>
  <cellStyles count="9">
    <cellStyle name="Comma 2" xfId="6" xr:uid="{FCED0C00-6789-45B0-9474-490A7909BD86}"/>
    <cellStyle name="Currency 2" xfId="7" xr:uid="{2A4F143F-D649-497C-ACAF-B4B90F969AAF}"/>
    <cellStyle name="Good" xfId="1" builtinId="26"/>
    <cellStyle name="Hyperlink" xfId="3" builtinId="8"/>
    <cellStyle name="Normal" xfId="0" builtinId="0"/>
    <cellStyle name="Normal 2" xfId="2" xr:uid="{832A5994-F0CB-447D-B333-AA00CD06C6EF}"/>
    <cellStyle name="Normal 3" xfId="8" xr:uid="{73A0A745-D0E1-42FE-97AF-C3FF471F97F1}"/>
    <cellStyle name="Normal 4" xfId="5" xr:uid="{A2483D8C-437B-426A-8F19-9EF70FBA47C5}"/>
    <cellStyle name="Percent 2" xfId="4" xr:uid="{EAC9336C-D840-439A-8ED6-8E1A9E6CB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atalog.wmcc.edu/" TargetMode="External"/><Relationship Id="rId2" Type="http://schemas.openxmlformats.org/officeDocument/2006/relationships/hyperlink" Target="https://www.wmcc.edu/wp-content/uploads/2022/09/2022-2023-Handbook.pdf" TargetMode="External"/><Relationship Id="rId1" Type="http://schemas.openxmlformats.org/officeDocument/2006/relationships/hyperlink" Target="https://www.wmcc.edu/consumer-information/" TargetMode="External"/></Relationships>
</file>

<file path=xl/drawings/drawing1.xml><?xml version="1.0" encoding="utf-8"?>
<xdr:wsDr xmlns:xdr="http://schemas.openxmlformats.org/drawingml/2006/spreadsheetDrawing" xmlns:a="http://schemas.openxmlformats.org/drawingml/2006/main">
  <xdr:twoCellAnchor>
    <xdr:from>
      <xdr:col>1</xdr:col>
      <xdr:colOff>93242</xdr:colOff>
      <xdr:row>0</xdr:row>
      <xdr:rowOff>201521</xdr:rowOff>
    </xdr:from>
    <xdr:to>
      <xdr:col>1</xdr:col>
      <xdr:colOff>1897196</xdr:colOff>
      <xdr:row>0</xdr:row>
      <xdr:rowOff>1028700</xdr:rowOff>
    </xdr:to>
    <xdr:pic>
      <xdr:nvPicPr>
        <xdr:cNvPr id="2" name="Picture 1" descr="cid:image001.png@01D43AC8.ABCFCEA0">
          <a:extLst>
            <a:ext uri="{FF2B5EF4-FFF2-40B4-BE49-F238E27FC236}">
              <a16:creationId xmlns:a16="http://schemas.microsoft.com/office/drawing/2014/main" id="{9248DE77-7E2D-483E-8113-70E186EA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652" y="174851"/>
          <a:ext cx="51236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14</xdr:row>
      <xdr:rowOff>133350</xdr:rowOff>
    </xdr:from>
    <xdr:to>
      <xdr:col>1</xdr:col>
      <xdr:colOff>2724150</xdr:colOff>
      <xdr:row>14</xdr:row>
      <xdr:rowOff>571500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AA126D5-1F08-4491-9931-3F19FB018890}"/>
            </a:ext>
          </a:extLst>
        </xdr:cNvPr>
        <xdr:cNvSpPr txBox="1"/>
      </xdr:nvSpPr>
      <xdr:spPr>
        <a:xfrm>
          <a:off x="689609" y="2529840"/>
          <a:ext cx="563881" cy="41910"/>
        </a:xfrm>
        <a:prstGeom prst="rect">
          <a:avLst/>
        </a:prstGeom>
        <a:solidFill>
          <a:srgbClr val="E5FFE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https://www.wmcc.edu/consumer-information/</a:t>
          </a:r>
        </a:p>
        <a:p>
          <a:r>
            <a:rPr lang="en-US" sz="1100"/>
            <a:t>    </a:t>
          </a:r>
        </a:p>
        <a:p>
          <a:r>
            <a:rPr lang="en-US" sz="1100"/>
            <a:t> </a:t>
          </a:r>
        </a:p>
      </xdr:txBody>
    </xdr:sp>
    <xdr:clientData/>
  </xdr:twoCellAnchor>
  <xdr:twoCellAnchor>
    <xdr:from>
      <xdr:col>1</xdr:col>
      <xdr:colOff>19050</xdr:colOff>
      <xdr:row>14</xdr:row>
      <xdr:rowOff>742950</xdr:rowOff>
    </xdr:from>
    <xdr:to>
      <xdr:col>1</xdr:col>
      <xdr:colOff>2329815</xdr:colOff>
      <xdr:row>14</xdr:row>
      <xdr:rowOff>1352550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1C90873C-5AB1-4F49-8D03-0A259EC4A1B7}"/>
            </a:ext>
          </a:extLst>
        </xdr:cNvPr>
        <xdr:cNvSpPr txBox="1"/>
      </xdr:nvSpPr>
      <xdr:spPr>
        <a:xfrm>
          <a:off x="643890" y="2567940"/>
          <a:ext cx="611505" cy="0"/>
        </a:xfrm>
        <a:prstGeom prst="rect">
          <a:avLst/>
        </a:prstGeom>
        <a:solidFill>
          <a:srgbClr val="E5FFE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hlinkClick xmlns:r="http://schemas.openxmlformats.org/officeDocument/2006/relationships" r:id=""/>
            </a:rPr>
            <a:t>https://www.wmcc.edu/wp-content/uploads/2022/09/2022-2023-Handbook.pdf</a:t>
          </a:r>
          <a:r>
            <a:rPr lang="en-US"/>
            <a:t> </a:t>
          </a:r>
          <a:endParaRPr lang="en-US" sz="1100"/>
        </a:p>
      </xdr:txBody>
    </xdr:sp>
    <xdr:clientData/>
  </xdr:twoCellAnchor>
  <xdr:twoCellAnchor>
    <xdr:from>
      <xdr:col>1</xdr:col>
      <xdr:colOff>17145</xdr:colOff>
      <xdr:row>14</xdr:row>
      <xdr:rowOff>1447800</xdr:rowOff>
    </xdr:from>
    <xdr:to>
      <xdr:col>1</xdr:col>
      <xdr:colOff>2463165</xdr:colOff>
      <xdr:row>14</xdr:row>
      <xdr:rowOff>1849755</xdr:rowOff>
    </xdr:to>
    <xdr:sp macro="" textlink="">
      <xdr:nvSpPr>
        <xdr:cNvPr id="4" name="TextBox 3">
          <a:hlinkClick xmlns:r="http://schemas.openxmlformats.org/officeDocument/2006/relationships" r:id="rId3"/>
          <a:extLst>
            <a:ext uri="{FF2B5EF4-FFF2-40B4-BE49-F238E27FC236}">
              <a16:creationId xmlns:a16="http://schemas.microsoft.com/office/drawing/2014/main" id="{46D0F1E8-0E15-4C1D-8B6C-099FDDA0690D}"/>
            </a:ext>
          </a:extLst>
        </xdr:cNvPr>
        <xdr:cNvSpPr txBox="1"/>
      </xdr:nvSpPr>
      <xdr:spPr>
        <a:xfrm>
          <a:off x="649605" y="2571750"/>
          <a:ext cx="609600" cy="0"/>
        </a:xfrm>
        <a:prstGeom prst="rect">
          <a:avLst/>
        </a:prstGeom>
        <a:solidFill>
          <a:srgbClr val="E5FFE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hlinkClick xmlns:r="http://schemas.openxmlformats.org/officeDocument/2006/relationships" r:id=""/>
            </a:rPr>
            <a:t>https://catalog.wmcc.edu/</a:t>
          </a:r>
          <a:r>
            <a:rPr lang="en-US"/>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snhfacultystaff.sharepoint.com/Obrienp/Excel%20files/CIHE%20Finance%20Data%20Forms%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snhfacultystaff.sharepoint.com/sites/WMCCNECHEInterim5thYearReportTeam-Standard8.EducationalEffectiveness/Shared%20Documents/Standard%208.%20Educational%20Effectiveness/Interim%20Report%20Forms%20Standard%207%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csnhfacultystaff.sharepoint.com/sites/WMCCNECHEInterim5thYearReportTeam-Standard9.IntegrityTransp.andPubDisc/Shared%20Documents/Standard%209.%20Integrity%20Transp.%20and%20Pub%20Disc/Interim%20Report%20Forms%20Standard%207%20.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web1.tec.nh.us\bannerfinance\SF%20files\NECHE\WMCC\WMCC%20NECHE%20Standard%207%20Interim_Report%20Master_Template%208-2-23.xlsx" TargetMode="External"/><Relationship Id="rId1" Type="http://schemas.openxmlformats.org/officeDocument/2006/relationships/externalLinkPath" Target="file:///\\web1.tec.nh.us\bannerfinance\SF%20files\NECHE\WMCC\WMCC%20NECHE%20Standard%207%20Interim_Report%20Master_Template%208-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d 7-Human Resources"/>
      <sheetName val="Std 7-Financial Position"/>
      <sheetName val="Std 7-Revenues&amp;Expenses"/>
      <sheetName val="Std 7-Debt"/>
      <sheetName val="Std 7-Supplemental Fin Data"/>
      <sheetName val="Std 7a-Liquidity"/>
    </sheetNames>
    <sheetDataSet>
      <sheetData sheetId="0" refreshError="1"/>
      <sheetData sheetId="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d 7-Human Resources"/>
      <sheetName val="Std 7-Financial Position"/>
      <sheetName val="Std 7-Revenues&amp;Expenses"/>
      <sheetName val="Std 7-Debt"/>
      <sheetName val="Std 7-Supplemental Fin Data"/>
      <sheetName val="Std 7a-Liquidity"/>
    </sheetNames>
    <sheetDataSet>
      <sheetData sheetId="0" refreshError="1"/>
      <sheetData sheetId="1"/>
      <sheetData sheetId="2"/>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en Info"/>
      <sheetName val="Stds 1,2,3"/>
      <sheetName val="Std 3-Locations &amp; Modalities"/>
      <sheetName val="Std 4-Summary Degree Seeking "/>
      <sheetName val="Std 4-Summary Other Students"/>
      <sheetName val="4.2 Summary Other Students"/>
      <sheetName val="Std4-Enroll, Cr Hours, Info Lit"/>
      <sheetName val="Std 5-Admissions"/>
      <sheetName val="Std 5-Enrollment"/>
      <sheetName val="Std 5-Fin Aid, Debt"/>
      <sheetName val="Std 6-Faculty Acad Stf by Cat"/>
      <sheetName val="Std 6-Appts., Departures"/>
      <sheetName val="Std 7-Revenues&amp;Expenses"/>
      <sheetName val="Std 7-Debt"/>
      <sheetName val="Std 7-Human Resources"/>
      <sheetName val="Std 7-Financial Position"/>
      <sheetName val="Std 7-Supplemental Fin Data"/>
      <sheetName val="Std 7a-Liquidity"/>
      <sheetName val="Std 8-Ret&amp;Grad UG"/>
      <sheetName val="Std 8-Ret&amp;Grad- GR DE OCP"/>
      <sheetName val="Std 8- Prog Rates&amp;Oth Meas"/>
      <sheetName val="Std. 8 Prog. Rates &amp; Other Meas"/>
      <sheetName val="Std 8-Rates"/>
      <sheetName val="Std 9.1-Integrity"/>
      <sheetName val="Std 9.2-Transparency"/>
      <sheetName val="Std 9.3-Public Disclosu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C8">
            <v>3925629</v>
          </cell>
          <cell r="D8">
            <v>3453304</v>
          </cell>
          <cell r="E8">
            <v>3418925</v>
          </cell>
          <cell r="F8">
            <v>3385554</v>
          </cell>
          <cell r="G8">
            <v>3385554</v>
          </cell>
        </row>
        <row r="31">
          <cell r="C31">
            <v>11227181</v>
          </cell>
          <cell r="D31">
            <v>12298011</v>
          </cell>
          <cell r="E31">
            <v>11769584</v>
          </cell>
          <cell r="F31">
            <v>22336178.43</v>
          </cell>
          <cell r="G31">
            <v>16321797.0682</v>
          </cell>
        </row>
        <row r="42">
          <cell r="C42">
            <v>1722453</v>
          </cell>
          <cell r="D42">
            <v>2415147</v>
          </cell>
          <cell r="E42">
            <v>2433483</v>
          </cell>
          <cell r="F42">
            <v>-7326220.4299999997</v>
          </cell>
          <cell r="G42">
            <v>-1201947.0681999996</v>
          </cell>
        </row>
        <row r="45">
          <cell r="F45">
            <v>-3003596.9399999995</v>
          </cell>
          <cell r="G45">
            <v>-756080.06819999963</v>
          </cell>
        </row>
      </sheetData>
      <sheetData sheetId="14">
        <row r="7">
          <cell r="D7">
            <v>-65754</v>
          </cell>
          <cell r="E7">
            <v>-63961</v>
          </cell>
          <cell r="F7">
            <v>-411974</v>
          </cell>
          <cell r="G7">
            <v>-192660</v>
          </cell>
          <cell r="H7">
            <v>-185000</v>
          </cell>
        </row>
      </sheetData>
      <sheetData sheetId="15"/>
      <sheetData sheetId="16">
        <row r="16">
          <cell r="C16">
            <v>11631289</v>
          </cell>
          <cell r="D16">
            <v>16170404</v>
          </cell>
          <cell r="E16">
            <v>17120396</v>
          </cell>
        </row>
      </sheetData>
      <sheetData sheetId="17">
        <row r="8">
          <cell r="C8">
            <v>-2267638</v>
          </cell>
          <cell r="D8">
            <v>551482</v>
          </cell>
          <cell r="E8">
            <v>5834314</v>
          </cell>
          <cell r="F8">
            <v>2830717.0600000005</v>
          </cell>
          <cell r="G8">
            <v>2074636.9918000009</v>
          </cell>
        </row>
        <row r="12">
          <cell r="C12">
            <v>91905</v>
          </cell>
          <cell r="D12">
            <v>279666</v>
          </cell>
          <cell r="E12">
            <v>134050</v>
          </cell>
          <cell r="F12">
            <v>130000</v>
          </cell>
          <cell r="G12">
            <v>130000</v>
          </cell>
        </row>
      </sheetData>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s://www.ccsnh.edu/academic-freedom/" TargetMode="External"/><Relationship Id="rId13" Type="http://schemas.openxmlformats.org/officeDocument/2006/relationships/hyperlink" Target="https://my.ccsnh.edu/collective-bargaining-agreements" TargetMode="External"/><Relationship Id="rId18" Type="http://schemas.openxmlformats.org/officeDocument/2006/relationships/hyperlink" Target="https://my.ccsnh.edu/collective-bargaining-agreements" TargetMode="External"/><Relationship Id="rId3" Type="http://schemas.openxmlformats.org/officeDocument/2006/relationships/hyperlink" Target="https://www.ccsnh.edu/wp-content/uploads/2022/02/System-Policies-300-Human-Resources-02-01-22.pdf" TargetMode="External"/><Relationship Id="rId21" Type="http://schemas.openxmlformats.org/officeDocument/2006/relationships/hyperlink" Target="https://www.wmcc.edu/current-students/non-discrimination-policy/" TargetMode="External"/><Relationship Id="rId7" Type="http://schemas.openxmlformats.org/officeDocument/2006/relationships/hyperlink" Target="https://my.ccsnh.edu/collective-bargaining-agreements" TargetMode="External"/><Relationship Id="rId12" Type="http://schemas.openxmlformats.org/officeDocument/2006/relationships/hyperlink" Target="https://www.ccsnh.edu/non-discrimination-policy-2/" TargetMode="External"/><Relationship Id="rId17" Type="http://schemas.openxmlformats.org/officeDocument/2006/relationships/hyperlink" Target="https://my.ccsnh.edu/collective-bargaining-agreements" TargetMode="External"/><Relationship Id="rId25" Type="http://schemas.openxmlformats.org/officeDocument/2006/relationships/comments" Target="../comments17.xml"/><Relationship Id="rId2" Type="http://schemas.openxmlformats.org/officeDocument/2006/relationships/hyperlink" Target="https://www.ccsnh.edu/copyright-and-intellectual-property/" TargetMode="External"/><Relationship Id="rId16" Type="http://schemas.openxmlformats.org/officeDocument/2006/relationships/hyperlink" Target="https://www.wmcc.edu/wp-content/uploads/2022/09/2022-2023-Handbook.pdf" TargetMode="External"/><Relationship Id="rId20" Type="http://schemas.openxmlformats.org/officeDocument/2006/relationships/hyperlink" Target="https://catalog.wmcc.edu/notice-of-nondiscrimination" TargetMode="External"/><Relationship Id="rId1" Type="http://schemas.openxmlformats.org/officeDocument/2006/relationships/hyperlink" Target="https://catalog.wmcc.edu/academic-policies" TargetMode="External"/><Relationship Id="rId6" Type="http://schemas.openxmlformats.org/officeDocument/2006/relationships/hyperlink" Target="https://my.ccsnh.edu/collective-bargaining-agreements" TargetMode="External"/><Relationship Id="rId11" Type="http://schemas.openxmlformats.org/officeDocument/2006/relationships/hyperlink" Target="https://www.wmcc.edu/admissions/" TargetMode="External"/><Relationship Id="rId24" Type="http://schemas.openxmlformats.org/officeDocument/2006/relationships/vmlDrawing" Target="../drawings/vmlDrawing17.vml"/><Relationship Id="rId5" Type="http://schemas.openxmlformats.org/officeDocument/2006/relationships/hyperlink" Target="https://www.wmcc.edu/wp-content/uploads/2022/09/2022-2023-Handbook.pdf" TargetMode="External"/><Relationship Id="rId15" Type="http://schemas.openxmlformats.org/officeDocument/2006/relationships/hyperlink" Target="https://my.ccsnh.edu/collective-bargaining-agreements" TargetMode="External"/><Relationship Id="rId23" Type="http://schemas.openxmlformats.org/officeDocument/2006/relationships/printerSettings" Target="../printerSettings/printerSettings23.bin"/><Relationship Id="rId10" Type="http://schemas.openxmlformats.org/officeDocument/2006/relationships/hyperlink" Target="https://www.wmcc.edu/about/campus-security/sexual-misconduct-policy/" TargetMode="External"/><Relationship Id="rId19" Type="http://schemas.openxmlformats.org/officeDocument/2006/relationships/hyperlink" Target="https://my.ccsnh.edu/collective-bargaining-agreements" TargetMode="External"/><Relationship Id="rId4" Type="http://schemas.openxmlformats.org/officeDocument/2006/relationships/hyperlink" Target="https://catalog.wmcc.edu/privacy-of-records" TargetMode="External"/><Relationship Id="rId9" Type="http://schemas.openxmlformats.org/officeDocument/2006/relationships/hyperlink" Target="https://www.wmcc.edu/fortier-library/" TargetMode="External"/><Relationship Id="rId14" Type="http://schemas.openxmlformats.org/officeDocument/2006/relationships/hyperlink" Target="https://my.ccsnh.edu/collective-bargaining-agreements" TargetMode="External"/><Relationship Id="rId22" Type="http://schemas.openxmlformats.org/officeDocument/2006/relationships/hyperlink" Target="https://www.wmcc.edu/wp-content/uploads/2022/09/2022-2023-Handbook.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www.wmcc.edu/current-students/sis-logging-in/" TargetMode="External"/><Relationship Id="rId13" Type="http://schemas.openxmlformats.org/officeDocument/2006/relationships/printerSettings" Target="../printerSettings/printerSettings24.bin"/><Relationship Id="rId3" Type="http://schemas.openxmlformats.org/officeDocument/2006/relationships/hyperlink" Target="https://catalog.wmcc.edu/sites/default/files/pdf/pdf_generator/20222023-academic-catalog.pdf?1660325852" TargetMode="External"/><Relationship Id="rId7" Type="http://schemas.openxmlformats.org/officeDocument/2006/relationships/hyperlink" Target="https://catalog.wmcc.edu/" TargetMode="External"/><Relationship Id="rId12" Type="http://schemas.openxmlformats.org/officeDocument/2006/relationships/hyperlink" Target="https://catalog.wmcc.edu/sites/default/files/pdf/pdf_generator/20222023-academic-catalog.pdf?1660325852" TargetMode="External"/><Relationship Id="rId2" Type="http://schemas.openxmlformats.org/officeDocument/2006/relationships/hyperlink" Target="https://www.ccsnh.edu/human-resources/employment-opportunities/" TargetMode="External"/><Relationship Id="rId1" Type="http://schemas.openxmlformats.org/officeDocument/2006/relationships/hyperlink" Target="https://www.wmcc.edu/contact/" TargetMode="External"/><Relationship Id="rId6" Type="http://schemas.openxmlformats.org/officeDocument/2006/relationships/hyperlink" Target="https://www.wmcc.edu/wp-content/uploads/2022/07/MasterPlanWhtMtnCollege_062822.pdf" TargetMode="External"/><Relationship Id="rId11" Type="http://schemas.openxmlformats.org/officeDocument/2006/relationships/hyperlink" Target="https://catalog.wmcc.edu/grading" TargetMode="External"/><Relationship Id="rId5" Type="http://schemas.openxmlformats.org/officeDocument/2006/relationships/hyperlink" Target="https://www.wmcc.edu/wp-content/uploads/2020/04/strategic-plan-executive-summary.pdf" TargetMode="External"/><Relationship Id="rId10" Type="http://schemas.openxmlformats.org/officeDocument/2006/relationships/hyperlink" Target="https://www.wmcc.edu/about/employment/" TargetMode="External"/><Relationship Id="rId4" Type="http://schemas.openxmlformats.org/officeDocument/2006/relationships/hyperlink" Target="https://www.wmcc.edu/wp-content/uploads/2022/09/2022-2023-Handbook.pdf" TargetMode="External"/><Relationship Id="rId9" Type="http://schemas.openxmlformats.org/officeDocument/2006/relationships/hyperlink" Target="https://www.wmcc.edu/consumer-information/" TargetMode="External"/><Relationship Id="rId14"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8" Type="http://schemas.openxmlformats.org/officeDocument/2006/relationships/hyperlink" Target="https://www.wmcc.edu/wp-content/uploads/2022/09/2022-2023-Handbook.pdf%20Pg.%206-Academic%20HonestyPg.%2016%20Accident,%20Injury%20or%20IllnessPg.%2027-Affirmative%20ActionPg.%2044-%20Alcohol%20&amp;%20Drug%20Policy%20(look%20into%20this)%20not%20a%20policy%20only%20contact%20infoPg.%2027-%20American%20with%20Disabilities%20ActPg.%2040-%20Campus%20Secutity%20PolicyPg.%2016-%20Cancelation%20of%20ClassesPg.%2043-%20Class%20and%20Lab%20SafetyPg.%208%20-%20Computer%20UsePg.%2016-%20Conduct%20and%20General%20RegulationsPg.%2017-%20Dress%20CodePg.%202-%20Family%20Educational%20Rights%20&amp;%20Privacy%20Act%20(FERPA)Pg.%2043-%20Hazing%20PolicyPg.%2055-%20Judicial%20CommitteePg.%2048-%20Judicial%20Policies%20and%20ProceduresPg.%2011-%20Medical%20Leave%20of%20AbsencePg.%2027-%20Non-Discrimination%20PolicyPg.%2047-%20Sexual%20and%20Domestic%20ViolencePg.%2048-%20Student%20Code%20of%20ConductPg.%2052-%20Student%20Disciplinary%20StandardsPg.%2019-%20Students%20with%20DisabilitiesPg.%2059-%20Student%20Rights" TargetMode="External"/><Relationship Id="rId13" Type="http://schemas.openxmlformats.org/officeDocument/2006/relationships/hyperlink" Target="https://www.wmcc.edu/consumer-information/" TargetMode="External"/><Relationship Id="rId18" Type="http://schemas.openxmlformats.org/officeDocument/2006/relationships/hyperlink" Target="https://www.ccsnh.edu/board-of-trustees/" TargetMode="External"/><Relationship Id="rId26" Type="http://schemas.openxmlformats.org/officeDocument/2006/relationships/hyperlink" Target="https://www.wmcc.edu/netcalc/index.html" TargetMode="External"/><Relationship Id="rId3" Type="http://schemas.openxmlformats.org/officeDocument/2006/relationships/hyperlink" Target="https://catalog.wmcc.edu/the-educated-person" TargetMode="External"/><Relationship Id="rId21" Type="http://schemas.openxmlformats.org/officeDocument/2006/relationships/hyperlink" Target="https://www.wmcc.edu/about/who-we-are/" TargetMode="External"/><Relationship Id="rId7" Type="http://schemas.openxmlformats.org/officeDocument/2006/relationships/hyperlink" Target="https://www.wmcc.edu/affordability/college-expenses/" TargetMode="External"/><Relationship Id="rId12" Type="http://schemas.openxmlformats.org/officeDocument/2006/relationships/hyperlink" Target="https://catalog.wmcc.edu/sites/default/files/pdf/pdf_generator/20222023-academic-catalog.pdf?1660325852Pg.%2014-%20Academic%20Policies%20and%20ProceduresPg.%2030%20College%20Transfers/Transfer%20Applicants/Transfer%20Credit" TargetMode="External"/><Relationship Id="rId17" Type="http://schemas.openxmlformats.org/officeDocument/2006/relationships/hyperlink" Target="https://catalog.wmcc.edu/sites/default/files/pdf/pdf_generator/20222023-academic-catalog.pdf?1660325852Pg.%206%20Administration" TargetMode="External"/><Relationship Id="rId25" Type="http://schemas.openxmlformats.org/officeDocument/2006/relationships/hyperlink" Target="https://catalog.wmcc.edu/sites/default/files/pdf/pdf_generator/20222023-academic-catalog.pdf?1660325852Pg.%2026%20The%20Educated%20Person" TargetMode="External"/><Relationship Id="rId2" Type="http://schemas.openxmlformats.org/officeDocument/2006/relationships/hyperlink" Target="https://www.wmcc.edu/about/mission/" TargetMode="External"/><Relationship Id="rId16" Type="http://schemas.openxmlformats.org/officeDocument/2006/relationships/hyperlink" Target="https://www.wmcc.edu/directory/" TargetMode="External"/><Relationship Id="rId20" Type="http://schemas.openxmlformats.org/officeDocument/2006/relationships/hyperlink" Target="https://www.wmcc.edu/wp-content/uploads/2022/11/WMCC-Fact-sheet-Fall-2022-final-AY22.pdf" TargetMode="External"/><Relationship Id="rId1" Type="http://schemas.openxmlformats.org/officeDocument/2006/relationships/hyperlink" Target="https://catalog.wmcc.edu/" TargetMode="External"/><Relationship Id="rId6" Type="http://schemas.openxmlformats.org/officeDocument/2006/relationships/hyperlink" Target="https://www.wmcc.edu/current-students/academic-forms/" TargetMode="External"/><Relationship Id="rId11" Type="http://schemas.openxmlformats.org/officeDocument/2006/relationships/hyperlink" Target="https://catalog.wmcc.edu/sites/default/files/pdf/pdf_generator/20222023-academic-catalog.pdf?1660325852" TargetMode="External"/><Relationship Id="rId24" Type="http://schemas.openxmlformats.org/officeDocument/2006/relationships/hyperlink" Target="https://www.wmcc.edu/affordability/college-expenses/" TargetMode="External"/><Relationship Id="rId5" Type="http://schemas.openxmlformats.org/officeDocument/2006/relationships/hyperlink" Target="https://www.wmcc.edu/programs/" TargetMode="External"/><Relationship Id="rId15" Type="http://schemas.openxmlformats.org/officeDocument/2006/relationships/hyperlink" Target="https://www.wmcc.edu/academics/high-school-cte-programs/running-start-program/" TargetMode="External"/><Relationship Id="rId23" Type="http://schemas.openxmlformats.org/officeDocument/2006/relationships/hyperlink" Target="https://www.wmcc.edu/wp-content/uploads/2022/11/WMCC-Fact-sheet-Fall-2022-final-AY22.pdf" TargetMode="External"/><Relationship Id="rId28" Type="http://schemas.openxmlformats.org/officeDocument/2006/relationships/printerSettings" Target="../printerSettings/printerSettings25.bin"/><Relationship Id="rId10" Type="http://schemas.openxmlformats.org/officeDocument/2006/relationships/hyperlink" Target="https://catalog.wmcc.edu/sites/default/files/pdf/pdf_generator/20222023-academic-catalog.pdf?1660325852Pg.%207%20-Staff%20DirectoriesPg.%2014%20Academic%20Policies%20and%20ProceduresPg.%2028%20Admissions%20Policy%20for%20Students%20with%20DisabilitiesPg.%2028%20Admissions%20Policy%20for%20Homeschool%20StudentsPg.28%20Applications%20ProceduresPg.%2020%20Attendance%20Pg.%2024%20Course%20RegistrationPg.%2011%20EnrollmentPg.%20??%20Preadmission%20RecommendationsPg.%20Readmission%20to%20CollegePg.%20Transfer%20Applicants" TargetMode="External"/><Relationship Id="rId19" Type="http://schemas.openxmlformats.org/officeDocument/2006/relationships/hyperlink" Target="https://www.wmcc.edu/online-career-development/" TargetMode="External"/><Relationship Id="rId4" Type="http://schemas.openxmlformats.org/officeDocument/2006/relationships/hyperlink" Target="https://www.wmcc.edu/academics/course-schedules/" TargetMode="External"/><Relationship Id="rId9" Type="http://schemas.openxmlformats.org/officeDocument/2006/relationships/hyperlink" Target="https://catalog.wmcc.edu/" TargetMode="External"/><Relationship Id="rId14" Type="http://schemas.openxmlformats.org/officeDocument/2006/relationships/hyperlink" Target="https://www.wmcc.edu/wp-content/uploads/2022/09/2022-2023-Handbook.pdfPg.%209%20Conduct%20&amp;%20General%20RegulationsPg.%2048%20Student%20Code%20of%20Conduct" TargetMode="External"/><Relationship Id="rId22" Type="http://schemas.openxmlformats.org/officeDocument/2006/relationships/hyperlink" Target="https://www.wmcc.edu/student-experience/services-at-a-glance/" TargetMode="External"/><Relationship Id="rId27" Type="http://schemas.openxmlformats.org/officeDocument/2006/relationships/hyperlink" Target="https://catalog.wmcc.edu/accreditation"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file:///C:\:w:\s\WMCCComprehensiveProgramReviewTeam\EWztwoP5mhNNrrTo1yB3oFQBu7UaMK6eDUXVCCcEWbabdw" TargetMode="External"/><Relationship Id="rId7" Type="http://schemas.openxmlformats.org/officeDocument/2006/relationships/printerSettings" Target="../printerSettings/printerSettings3.bin"/><Relationship Id="rId2" Type="http://schemas.openxmlformats.org/officeDocument/2006/relationships/hyperlink" Target="https://www.wmcc.edu/wp-content/uploads/2022/07/MasterPlanWhtMtnCollege_062822.pdf" TargetMode="External"/><Relationship Id="rId1" Type="http://schemas.openxmlformats.org/officeDocument/2006/relationships/hyperlink" Target="https://www.wmcc.edu/wp-content/uploads/2020/04/WMCC-Strategic-Plan-2018-2023-31218.pdf" TargetMode="External"/><Relationship Id="rId6" Type="http://schemas.openxmlformats.org/officeDocument/2006/relationships/hyperlink" Target="file:///C:\:x:\s\WMCCComprehensiveProgramReviewTeam\EUoYqqw03LRGohwXKl_ng-wBBf027aqeEeJHQswh3eftbg" TargetMode="External"/><Relationship Id="rId5" Type="http://schemas.openxmlformats.org/officeDocument/2006/relationships/hyperlink" Target="file:///C:\:x:\s\WMCCComprehensiveProgramReviewTeam\EcOUJrMfUBpDujY7LdmGFa8ByPIOiBhDKBCPJH8LXBa5BQ" TargetMode="External"/><Relationship Id="rId4" Type="http://schemas.openxmlformats.org/officeDocument/2006/relationships/hyperlink" Target="file:///C:\:w:\s\WMCCComprehensiveProgramReviewTeam\EWg_5nwIugRFkLHRDREE4gwBk-T_85yPmQ27SYcsk_0deA"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A1C8-2CF1-4E61-95A8-A38744B066C0}">
  <dimension ref="A1:H20"/>
  <sheetViews>
    <sheetView zoomScaleNormal="100" workbookViewId="0">
      <selection activeCell="L10" sqref="L10"/>
    </sheetView>
  </sheetViews>
  <sheetFormatPr defaultColWidth="8.88671875" defaultRowHeight="13.2" x14ac:dyDescent="0.25"/>
  <cols>
    <col min="1" max="1" width="3.6640625" style="1" customWidth="1"/>
    <col min="2" max="2" width="30.6640625" style="1" customWidth="1"/>
    <col min="3" max="6" width="8.88671875" style="1"/>
    <col min="7" max="7" width="13.33203125" style="1" customWidth="1"/>
    <col min="8" max="8" width="12.88671875" style="1" customWidth="1"/>
    <col min="9" max="16384" width="8.88671875" style="1"/>
  </cols>
  <sheetData>
    <row r="1" spans="1:8" ht="95.25" customHeight="1" x14ac:dyDescent="0.25">
      <c r="A1" s="3"/>
      <c r="B1" s="5"/>
      <c r="C1" s="586" t="s">
        <v>0</v>
      </c>
      <c r="D1" s="586"/>
      <c r="E1" s="586"/>
      <c r="F1" s="586"/>
      <c r="G1" s="586"/>
      <c r="H1" s="587"/>
    </row>
    <row r="2" spans="1:8" ht="13.8" x14ac:dyDescent="0.25">
      <c r="A2" s="3"/>
      <c r="B2" s="3"/>
      <c r="C2" s="3"/>
      <c r="D2" s="3"/>
      <c r="E2" s="3"/>
      <c r="F2" s="3"/>
      <c r="G2" s="3"/>
      <c r="H2" s="3"/>
    </row>
    <row r="3" spans="1:8" ht="15.6" x14ac:dyDescent="0.3">
      <c r="A3" s="3"/>
      <c r="B3" s="588" t="s">
        <v>1</v>
      </c>
      <c r="C3" s="588"/>
      <c r="D3" s="588"/>
      <c r="E3" s="588"/>
      <c r="F3" s="588"/>
      <c r="G3" s="588"/>
      <c r="H3" s="588"/>
    </row>
    <row r="4" spans="1:8" ht="15.6" x14ac:dyDescent="0.3">
      <c r="A4" s="3"/>
      <c r="B4" s="588" t="s">
        <v>2</v>
      </c>
      <c r="C4" s="588"/>
      <c r="D4" s="588"/>
      <c r="E4" s="588"/>
      <c r="F4" s="588"/>
      <c r="G4" s="588"/>
      <c r="H4" s="588"/>
    </row>
    <row r="5" spans="1:8" ht="13.8" x14ac:dyDescent="0.25">
      <c r="A5" s="3"/>
      <c r="B5" s="3"/>
      <c r="C5" s="3"/>
      <c r="D5" s="3"/>
      <c r="E5" s="3"/>
      <c r="F5" s="3"/>
      <c r="G5" s="3"/>
      <c r="H5" s="3"/>
    </row>
    <row r="6" spans="1:8" ht="106.5" customHeight="1" x14ac:dyDescent="0.25">
      <c r="A6" s="3"/>
      <c r="B6" s="589" t="s">
        <v>3</v>
      </c>
      <c r="C6" s="590"/>
      <c r="D6" s="590"/>
      <c r="E6" s="590"/>
      <c r="F6" s="590"/>
      <c r="G6" s="590"/>
      <c r="H6" s="590"/>
    </row>
    <row r="7" spans="1:8" ht="9.4499999999999993" customHeight="1" x14ac:dyDescent="0.3">
      <c r="B7" s="592"/>
      <c r="C7" s="592"/>
      <c r="D7" s="592"/>
      <c r="E7" s="592"/>
      <c r="F7" s="592"/>
      <c r="G7" s="592"/>
      <c r="H7" s="592"/>
    </row>
    <row r="8" spans="1:8" ht="50.25" customHeight="1" x14ac:dyDescent="0.3">
      <c r="B8" s="592" t="s">
        <v>4</v>
      </c>
      <c r="C8" s="592"/>
      <c r="D8" s="592"/>
      <c r="E8" s="592"/>
      <c r="F8" s="592"/>
      <c r="G8" s="592"/>
      <c r="H8" s="592"/>
    </row>
    <row r="9" spans="1:8" ht="9.4499999999999993" customHeight="1" x14ac:dyDescent="0.3">
      <c r="B9" s="591"/>
      <c r="C9" s="592"/>
      <c r="D9" s="592"/>
      <c r="E9" s="592"/>
      <c r="F9" s="592"/>
      <c r="G9" s="592"/>
      <c r="H9" s="592"/>
    </row>
    <row r="10" spans="1:8" ht="75" customHeight="1" x14ac:dyDescent="0.3">
      <c r="B10" s="592" t="s">
        <v>5</v>
      </c>
      <c r="C10" s="593"/>
      <c r="D10" s="593"/>
      <c r="E10" s="593"/>
      <c r="F10" s="593"/>
      <c r="G10" s="593"/>
      <c r="H10" s="593"/>
    </row>
    <row r="11" spans="1:8" ht="9.4499999999999993" customHeight="1" x14ac:dyDescent="0.3">
      <c r="B11" s="595"/>
      <c r="C11" s="595"/>
      <c r="D11" s="595"/>
      <c r="E11" s="595"/>
      <c r="F11" s="595"/>
      <c r="G11" s="595"/>
      <c r="H11" s="595"/>
    </row>
    <row r="12" spans="1:8" ht="35.700000000000003" customHeight="1" x14ac:dyDescent="0.3">
      <c r="B12" s="592" t="s">
        <v>6</v>
      </c>
      <c r="C12" s="592"/>
      <c r="D12" s="592"/>
      <c r="E12" s="592"/>
      <c r="F12" s="592"/>
      <c r="G12" s="592"/>
      <c r="H12" s="592"/>
    </row>
    <row r="13" spans="1:8" ht="9.4499999999999993" customHeight="1" x14ac:dyDescent="0.3">
      <c r="B13" s="596"/>
      <c r="C13" s="596"/>
      <c r="D13" s="596"/>
      <c r="E13" s="596"/>
      <c r="F13" s="596"/>
      <c r="G13" s="596"/>
      <c r="H13" s="596"/>
    </row>
    <row r="14" spans="1:8" ht="61.35" customHeight="1" x14ac:dyDescent="0.3">
      <c r="B14" s="592" t="s">
        <v>7</v>
      </c>
      <c r="C14" s="592"/>
      <c r="D14" s="592"/>
      <c r="E14" s="592"/>
      <c r="F14" s="592"/>
      <c r="G14" s="592"/>
      <c r="H14" s="592"/>
    </row>
    <row r="15" spans="1:8" ht="9.4499999999999993" customHeight="1" x14ac:dyDescent="0.25">
      <c r="B15" s="594"/>
      <c r="C15" s="594"/>
      <c r="D15" s="594"/>
      <c r="E15" s="594"/>
      <c r="F15" s="594"/>
      <c r="G15" s="594"/>
      <c r="H15" s="594"/>
    </row>
    <row r="16" spans="1:8" ht="65.25" customHeight="1" x14ac:dyDescent="0.25">
      <c r="B16" s="594" t="s">
        <v>8</v>
      </c>
      <c r="C16" s="594"/>
      <c r="D16" s="594"/>
      <c r="E16" s="594"/>
      <c r="F16" s="594"/>
      <c r="G16" s="594"/>
      <c r="H16" s="594"/>
    </row>
    <row r="17" spans="2:8" ht="9.4499999999999993" customHeight="1" x14ac:dyDescent="0.25">
      <c r="B17" s="594"/>
      <c r="C17" s="594"/>
      <c r="D17" s="594"/>
      <c r="E17" s="594"/>
      <c r="F17" s="594"/>
      <c r="G17" s="594"/>
      <c r="H17" s="594"/>
    </row>
    <row r="18" spans="2:8" ht="34.35" customHeight="1" x14ac:dyDescent="0.25">
      <c r="B18" s="594" t="s">
        <v>9</v>
      </c>
      <c r="C18" s="594"/>
      <c r="D18" s="594"/>
      <c r="E18" s="594"/>
      <c r="F18" s="594"/>
      <c r="G18" s="594"/>
      <c r="H18" s="594"/>
    </row>
    <row r="19" spans="2:8" ht="9.4499999999999993" customHeight="1" x14ac:dyDescent="0.25">
      <c r="B19" s="2"/>
      <c r="C19" s="2"/>
      <c r="D19" s="2"/>
      <c r="E19" s="2"/>
      <c r="F19" s="2"/>
      <c r="G19" s="2"/>
      <c r="H19" s="2"/>
    </row>
    <row r="20" spans="2:8" ht="33" customHeight="1" x14ac:dyDescent="0.25">
      <c r="B20" s="594" t="s">
        <v>10</v>
      </c>
      <c r="C20" s="594"/>
      <c r="D20" s="594"/>
      <c r="E20" s="594"/>
      <c r="F20" s="594"/>
      <c r="G20" s="594"/>
      <c r="H20" s="594"/>
    </row>
  </sheetData>
  <mergeCells count="17">
    <mergeCell ref="B14:H14"/>
    <mergeCell ref="B10:H10"/>
    <mergeCell ref="B16:H16"/>
    <mergeCell ref="B17:H17"/>
    <mergeCell ref="B20:H20"/>
    <mergeCell ref="B15:H15"/>
    <mergeCell ref="B12:H12"/>
    <mergeCell ref="B11:H11"/>
    <mergeCell ref="B13:H13"/>
    <mergeCell ref="B18:H18"/>
    <mergeCell ref="C1:H1"/>
    <mergeCell ref="B3:H3"/>
    <mergeCell ref="B4:H4"/>
    <mergeCell ref="B6:H6"/>
    <mergeCell ref="B9:H9"/>
    <mergeCell ref="B7:H7"/>
    <mergeCell ref="B8:H8"/>
  </mergeCells>
  <pageMargins left="0.43" right="0.45" top="0.65" bottom="1" header="0.5" footer="0.5"/>
  <pageSetup orientation="portrait" cellComments="atEnd" horizontalDpi="4294967294"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BBABD-A5A5-4FD1-BE7F-66E62711CF56}">
  <dimension ref="A1:J52"/>
  <sheetViews>
    <sheetView zoomScaleNormal="100" workbookViewId="0">
      <selection activeCell="H16" sqref="H16"/>
    </sheetView>
  </sheetViews>
  <sheetFormatPr defaultColWidth="9.109375" defaultRowHeight="13.2" x14ac:dyDescent="0.25"/>
  <cols>
    <col min="1" max="1" width="2" style="6" customWidth="1"/>
    <col min="2" max="2" width="41" style="6" customWidth="1"/>
    <col min="3" max="3" width="14" style="6" hidden="1" customWidth="1"/>
    <col min="4" max="4" width="9.109375" style="6"/>
    <col min="5" max="5" width="10.33203125" style="6" customWidth="1"/>
    <col min="6" max="7" width="9.5546875" style="6" customWidth="1"/>
    <col min="8" max="10" width="9" style="1" customWidth="1"/>
    <col min="11" max="16384" width="9.109375" style="6"/>
  </cols>
  <sheetData>
    <row r="1" spans="1:10" s="178" customFormat="1" ht="15.6" x14ac:dyDescent="0.3">
      <c r="A1" s="588" t="s">
        <v>312</v>
      </c>
      <c r="B1" s="588"/>
      <c r="C1" s="588"/>
      <c r="D1" s="588"/>
      <c r="E1" s="588"/>
      <c r="F1" s="588"/>
      <c r="G1" s="588"/>
      <c r="H1" s="588"/>
      <c r="I1" s="1"/>
      <c r="J1" s="1"/>
    </row>
    <row r="2" spans="1:10" s="178" customFormat="1" ht="15.6" x14ac:dyDescent="0.3">
      <c r="A2" s="588" t="s">
        <v>360</v>
      </c>
      <c r="B2" s="588"/>
      <c r="C2" s="588"/>
      <c r="D2" s="588"/>
      <c r="E2" s="588"/>
      <c r="F2" s="588"/>
      <c r="G2" s="588"/>
      <c r="H2" s="588"/>
      <c r="I2" s="1"/>
      <c r="J2" s="1"/>
    </row>
    <row r="3" spans="1:10" s="178" customFormat="1" ht="15.6" x14ac:dyDescent="0.3">
      <c r="A3" s="660" t="s">
        <v>314</v>
      </c>
      <c r="B3" s="660"/>
      <c r="C3" s="660"/>
      <c r="D3" s="660"/>
      <c r="E3" s="660"/>
      <c r="F3" s="660"/>
      <c r="G3" s="660"/>
      <c r="H3" s="1"/>
      <c r="I3" s="1"/>
      <c r="J3" s="1"/>
    </row>
    <row r="4" spans="1:10" s="178" customFormat="1" ht="9.75" customHeight="1" x14ac:dyDescent="0.3">
      <c r="B4" s="29"/>
      <c r="H4" s="1"/>
      <c r="I4" s="1"/>
      <c r="J4" s="1"/>
    </row>
    <row r="5" spans="1:10" s="178" customFormat="1" ht="15.6" x14ac:dyDescent="0.3">
      <c r="A5" s="20" t="s">
        <v>17</v>
      </c>
      <c r="B5" s="6" t="s">
        <v>361</v>
      </c>
      <c r="C5" s="185"/>
      <c r="D5" s="184"/>
      <c r="E5" s="183"/>
      <c r="F5" s="183"/>
      <c r="G5" s="183"/>
      <c r="H5" s="1"/>
      <c r="I5" s="1"/>
      <c r="J5" s="1"/>
    </row>
    <row r="6" spans="1:10" s="178" customFormat="1" ht="15.6" x14ac:dyDescent="0.3">
      <c r="A6" s="6"/>
      <c r="B6" s="679"/>
      <c r="C6" s="680"/>
      <c r="D6" s="680"/>
      <c r="E6" s="680"/>
      <c r="F6" s="680"/>
      <c r="G6" s="680"/>
      <c r="H6" s="681"/>
      <c r="I6" s="1"/>
      <c r="J6" s="1"/>
    </row>
    <row r="7" spans="1:10" s="178" customFormat="1" ht="3.6" customHeight="1" x14ac:dyDescent="0.3">
      <c r="A7" s="6"/>
      <c r="B7" s="6"/>
      <c r="C7" s="6"/>
      <c r="D7" s="6"/>
      <c r="E7" s="6"/>
      <c r="F7" s="6"/>
      <c r="G7" s="6"/>
      <c r="H7" s="6"/>
      <c r="I7" s="1"/>
      <c r="J7" s="1"/>
    </row>
    <row r="8" spans="1:10" s="178" customFormat="1" ht="14.4" customHeight="1" x14ac:dyDescent="0.3">
      <c r="A8" s="6"/>
      <c r="B8" s="6" t="s">
        <v>13</v>
      </c>
      <c r="C8" s="182"/>
      <c r="D8" s="139" t="s">
        <v>362</v>
      </c>
      <c r="E8" s="139" t="s">
        <v>363</v>
      </c>
      <c r="F8" s="139" t="s">
        <v>364</v>
      </c>
      <c r="G8" s="6"/>
      <c r="H8" s="6"/>
      <c r="I8" s="1"/>
      <c r="J8" s="1"/>
    </row>
    <row r="9" spans="1:10" s="178" customFormat="1" ht="14.4" customHeight="1" x14ac:dyDescent="0.3">
      <c r="A9" s="20" t="s">
        <v>17</v>
      </c>
      <c r="B9" s="11" t="s">
        <v>365</v>
      </c>
      <c r="C9" s="181"/>
      <c r="D9" s="180">
        <v>15.1</v>
      </c>
      <c r="E9" s="180">
        <v>11.6</v>
      </c>
      <c r="F9" s="180">
        <v>3.3</v>
      </c>
      <c r="G9" s="6"/>
      <c r="H9" s="6"/>
      <c r="I9" s="1"/>
      <c r="J9" s="1"/>
    </row>
    <row r="10" spans="1:10" s="178" customFormat="1" ht="14.4" customHeight="1" x14ac:dyDescent="0.3">
      <c r="A10" s="20" t="s">
        <v>17</v>
      </c>
      <c r="B10" s="110" t="s">
        <v>366</v>
      </c>
      <c r="C10" s="6"/>
      <c r="D10" s="180">
        <v>52.5</v>
      </c>
      <c r="E10" s="180">
        <v>49.5</v>
      </c>
      <c r="F10" s="180">
        <v>47.3</v>
      </c>
      <c r="G10" s="6"/>
      <c r="H10" s="6"/>
      <c r="I10" s="1"/>
      <c r="J10" s="1"/>
    </row>
    <row r="11" spans="1:10" s="178" customFormat="1" ht="14.4" customHeight="1" x14ac:dyDescent="0.3">
      <c r="A11" s="50"/>
      <c r="B11" s="179" t="s">
        <v>367</v>
      </c>
      <c r="C11" s="6"/>
      <c r="D11" s="6"/>
      <c r="E11" s="6"/>
      <c r="F11" s="6"/>
      <c r="G11" s="6"/>
      <c r="H11" s="6"/>
      <c r="I11" s="1"/>
      <c r="J11" s="1"/>
    </row>
    <row r="12" spans="1:10" s="178" customFormat="1" ht="5.7" customHeight="1" x14ac:dyDescent="0.3">
      <c r="A12" s="50"/>
      <c r="B12" s="179"/>
      <c r="C12" s="6"/>
      <c r="D12" s="6"/>
      <c r="E12" s="6"/>
      <c r="F12" s="6"/>
      <c r="G12" s="6"/>
      <c r="H12" s="6"/>
      <c r="I12" s="1"/>
      <c r="J12" s="1"/>
    </row>
    <row r="13" spans="1:10" ht="52.8" x14ac:dyDescent="0.25">
      <c r="C13" s="177" t="s">
        <v>368</v>
      </c>
      <c r="D13" s="176" t="s">
        <v>368</v>
      </c>
      <c r="E13" s="176" t="s">
        <v>369</v>
      </c>
      <c r="F13" s="176" t="s">
        <v>370</v>
      </c>
      <c r="G13" s="176" t="s">
        <v>371</v>
      </c>
      <c r="H13" s="176" t="s">
        <v>372</v>
      </c>
    </row>
    <row r="14" spans="1:10" x14ac:dyDescent="0.25">
      <c r="A14" s="50"/>
      <c r="C14" s="175" t="s">
        <v>318</v>
      </c>
      <c r="D14" s="139" t="s">
        <v>373</v>
      </c>
      <c r="E14" s="139" t="s">
        <v>374</v>
      </c>
      <c r="F14" s="139" t="s">
        <v>375</v>
      </c>
      <c r="G14" s="139" t="s">
        <v>343</v>
      </c>
      <c r="H14" s="139" t="s">
        <v>376</v>
      </c>
    </row>
    <row r="15" spans="1:10" x14ac:dyDescent="0.25">
      <c r="A15" s="20" t="s">
        <v>17</v>
      </c>
      <c r="B15" s="11" t="s">
        <v>377</v>
      </c>
    </row>
    <row r="16" spans="1:10" ht="13.5" customHeight="1" x14ac:dyDescent="0.25">
      <c r="B16" s="45" t="s">
        <v>378</v>
      </c>
      <c r="C16" s="174"/>
      <c r="D16" s="169">
        <v>3943202</v>
      </c>
      <c r="E16" s="169">
        <v>3101114</v>
      </c>
      <c r="F16" s="169">
        <v>2628073</v>
      </c>
      <c r="G16" s="173">
        <v>1341040</v>
      </c>
      <c r="H16" s="167"/>
    </row>
    <row r="17" spans="2:8" x14ac:dyDescent="0.25">
      <c r="B17" s="130" t="s">
        <v>379</v>
      </c>
      <c r="C17" s="174"/>
      <c r="D17" s="169">
        <v>1455837</v>
      </c>
      <c r="E17" s="169">
        <v>1206756</v>
      </c>
      <c r="F17" s="169">
        <v>1073882</v>
      </c>
      <c r="G17" s="173">
        <v>506432</v>
      </c>
      <c r="H17" s="167"/>
    </row>
    <row r="18" spans="2:8" x14ac:dyDescent="0.25">
      <c r="B18" s="130" t="s">
        <v>380</v>
      </c>
      <c r="C18" s="174"/>
      <c r="D18" s="169">
        <v>2462610</v>
      </c>
      <c r="E18" s="169">
        <v>1885318</v>
      </c>
      <c r="F18" s="169">
        <v>1540518</v>
      </c>
      <c r="G18" s="173">
        <v>825354</v>
      </c>
      <c r="H18" s="167"/>
    </row>
    <row r="19" spans="2:8" x14ac:dyDescent="0.25">
      <c r="B19" s="130" t="s">
        <v>381</v>
      </c>
      <c r="C19" s="174"/>
      <c r="D19" s="169">
        <v>24755</v>
      </c>
      <c r="E19" s="169">
        <v>9040</v>
      </c>
      <c r="F19" s="169">
        <v>13673</v>
      </c>
      <c r="G19" s="173">
        <v>9254</v>
      </c>
      <c r="H19" s="167"/>
    </row>
    <row r="20" spans="2:8" x14ac:dyDescent="0.25">
      <c r="B20" s="45" t="s">
        <v>382</v>
      </c>
      <c r="C20" s="174"/>
      <c r="D20" s="169">
        <v>281190</v>
      </c>
      <c r="E20" s="169">
        <v>279885</v>
      </c>
      <c r="F20" s="169">
        <v>282565</v>
      </c>
      <c r="G20" s="173">
        <v>145095</v>
      </c>
      <c r="H20" s="167"/>
    </row>
    <row r="21" spans="2:8" x14ac:dyDescent="0.25">
      <c r="B21" s="45" t="s">
        <v>383</v>
      </c>
      <c r="C21" s="174"/>
      <c r="D21" s="169">
        <v>11700</v>
      </c>
      <c r="E21" s="169">
        <v>7275</v>
      </c>
      <c r="F21" s="169">
        <v>6300</v>
      </c>
      <c r="G21" s="173">
        <v>1875</v>
      </c>
      <c r="H21" s="167"/>
    </row>
    <row r="22" spans="2:8" x14ac:dyDescent="0.25">
      <c r="B22" s="130" t="s">
        <v>379</v>
      </c>
      <c r="C22" s="174"/>
      <c r="D22" s="169">
        <v>11700</v>
      </c>
      <c r="E22" s="169">
        <v>7275</v>
      </c>
      <c r="F22" s="169">
        <v>6300</v>
      </c>
      <c r="G22" s="173">
        <v>1875</v>
      </c>
      <c r="H22" s="167"/>
    </row>
    <row r="23" spans="2:8" x14ac:dyDescent="0.25">
      <c r="B23" s="130" t="s">
        <v>380</v>
      </c>
      <c r="C23" s="174"/>
      <c r="D23" s="169">
        <v>0</v>
      </c>
      <c r="E23" s="169">
        <v>0</v>
      </c>
      <c r="F23" s="169">
        <v>0</v>
      </c>
      <c r="G23" s="173">
        <v>0</v>
      </c>
      <c r="H23" s="167"/>
    </row>
    <row r="24" spans="2:8" x14ac:dyDescent="0.25">
      <c r="B24" s="45" t="s">
        <v>384</v>
      </c>
      <c r="C24" s="174"/>
      <c r="D24" s="169">
        <v>153104</v>
      </c>
      <c r="E24" s="169">
        <v>151276</v>
      </c>
      <c r="F24" s="169">
        <v>225916</v>
      </c>
      <c r="G24" s="173">
        <v>96198</v>
      </c>
      <c r="H24" s="167"/>
    </row>
    <row r="25" spans="2:8" x14ac:dyDescent="0.25">
      <c r="B25" s="130" t="s">
        <v>379</v>
      </c>
      <c r="C25" s="174"/>
      <c r="D25" s="169">
        <v>84804</v>
      </c>
      <c r="E25" s="169">
        <v>54898</v>
      </c>
      <c r="F25" s="169">
        <v>122779</v>
      </c>
      <c r="G25" s="173">
        <v>48351</v>
      </c>
      <c r="H25" s="167"/>
    </row>
    <row r="26" spans="2:8" x14ac:dyDescent="0.25">
      <c r="B26" s="130" t="s">
        <v>385</v>
      </c>
      <c r="C26" s="174"/>
      <c r="D26" s="169">
        <v>68300</v>
      </c>
      <c r="E26" s="169">
        <v>96378</v>
      </c>
      <c r="F26" s="169">
        <v>103137</v>
      </c>
      <c r="G26" s="173">
        <v>47847</v>
      </c>
      <c r="H26" s="167"/>
    </row>
    <row r="27" spans="2:8" x14ac:dyDescent="0.25">
      <c r="B27" s="11" t="s">
        <v>386</v>
      </c>
    </row>
    <row r="28" spans="2:8" x14ac:dyDescent="0.25">
      <c r="B28" s="45" t="s">
        <v>387</v>
      </c>
    </row>
    <row r="29" spans="2:8" x14ac:dyDescent="0.25">
      <c r="B29" s="130" t="s">
        <v>388</v>
      </c>
      <c r="C29" s="163"/>
      <c r="D29" s="172">
        <v>0.49</v>
      </c>
      <c r="E29" s="172">
        <v>0.44</v>
      </c>
      <c r="F29" s="172">
        <v>0.59</v>
      </c>
      <c r="G29" s="171"/>
      <c r="H29" s="170"/>
    </row>
    <row r="30" spans="2:8" x14ac:dyDescent="0.25">
      <c r="B30" s="130" t="s">
        <v>389</v>
      </c>
      <c r="C30" s="163"/>
      <c r="D30" s="170" t="s">
        <v>95</v>
      </c>
      <c r="E30" s="170" t="s">
        <v>95</v>
      </c>
      <c r="F30" s="170" t="s">
        <v>95</v>
      </c>
      <c r="G30" s="171"/>
      <c r="H30" s="170"/>
    </row>
    <row r="31" spans="2:8" x14ac:dyDescent="0.25">
      <c r="B31" s="130" t="s">
        <v>390</v>
      </c>
      <c r="C31" s="165"/>
      <c r="D31" s="170" t="s">
        <v>95</v>
      </c>
      <c r="E31" s="170" t="s">
        <v>95</v>
      </c>
      <c r="F31" s="170" t="s">
        <v>95</v>
      </c>
      <c r="G31" s="170"/>
      <c r="H31" s="170"/>
    </row>
    <row r="32" spans="2:8" x14ac:dyDescent="0.25">
      <c r="B32" s="45" t="s">
        <v>391</v>
      </c>
      <c r="C32" s="164"/>
      <c r="D32" s="164"/>
      <c r="E32" s="164"/>
      <c r="F32" s="164"/>
      <c r="G32" s="164"/>
    </row>
    <row r="33" spans="2:10" x14ac:dyDescent="0.25">
      <c r="B33" s="130" t="s">
        <v>392</v>
      </c>
    </row>
    <row r="34" spans="2:10" x14ac:dyDescent="0.25">
      <c r="B34" s="166" t="s">
        <v>388</v>
      </c>
      <c r="C34" s="163"/>
      <c r="D34" s="169">
        <v>10881</v>
      </c>
      <c r="E34" s="169">
        <v>9441</v>
      </c>
      <c r="F34" s="169">
        <v>9242</v>
      </c>
      <c r="G34" s="168"/>
      <c r="H34" s="167"/>
    </row>
    <row r="35" spans="2:10" x14ac:dyDescent="0.25">
      <c r="B35" s="166" t="s">
        <v>389</v>
      </c>
      <c r="C35" s="163"/>
      <c r="D35" s="167" t="s">
        <v>95</v>
      </c>
      <c r="E35" s="167" t="s">
        <v>95</v>
      </c>
      <c r="F35" s="167" t="s">
        <v>95</v>
      </c>
      <c r="G35" s="168"/>
      <c r="H35" s="167"/>
    </row>
    <row r="36" spans="2:10" x14ac:dyDescent="0.25">
      <c r="B36" s="166" t="s">
        <v>390</v>
      </c>
      <c r="C36" s="165"/>
      <c r="D36" s="167" t="s">
        <v>95</v>
      </c>
      <c r="E36" s="167" t="s">
        <v>95</v>
      </c>
      <c r="F36" s="167" t="s">
        <v>95</v>
      </c>
      <c r="G36" s="167"/>
      <c r="H36" s="167"/>
    </row>
    <row r="37" spans="2:10" x14ac:dyDescent="0.25">
      <c r="B37" s="130" t="s">
        <v>393</v>
      </c>
      <c r="C37" s="1"/>
      <c r="D37" s="1"/>
      <c r="E37" s="1"/>
      <c r="F37" s="1"/>
      <c r="G37" s="1"/>
    </row>
    <row r="38" spans="2:10" x14ac:dyDescent="0.25">
      <c r="B38" s="166" t="s">
        <v>388</v>
      </c>
      <c r="C38" s="163"/>
      <c r="D38" s="167"/>
      <c r="E38" s="167"/>
      <c r="F38" s="167"/>
      <c r="G38" s="168"/>
      <c r="H38" s="167"/>
    </row>
    <row r="39" spans="2:10" x14ac:dyDescent="0.25">
      <c r="B39" s="166" t="s">
        <v>394</v>
      </c>
      <c r="C39" s="163"/>
      <c r="D39" s="167"/>
      <c r="E39" s="167"/>
      <c r="F39" s="167"/>
      <c r="G39" s="168"/>
      <c r="H39" s="167"/>
    </row>
    <row r="40" spans="2:10" x14ac:dyDescent="0.25">
      <c r="B40" s="166" t="s">
        <v>390</v>
      </c>
      <c r="C40" s="165"/>
      <c r="D40" s="167"/>
      <c r="E40" s="167"/>
      <c r="F40" s="167"/>
      <c r="G40" s="167"/>
      <c r="H40" s="167"/>
    </row>
    <row r="41" spans="2:10" x14ac:dyDescent="0.25">
      <c r="B41" s="166"/>
      <c r="C41" s="165"/>
      <c r="D41" s="164"/>
      <c r="E41" s="164"/>
      <c r="F41" s="164"/>
      <c r="G41" s="164"/>
    </row>
    <row r="42" spans="2:10" x14ac:dyDescent="0.25">
      <c r="B42" s="11" t="s">
        <v>395</v>
      </c>
    </row>
    <row r="43" spans="2:10" x14ac:dyDescent="0.25">
      <c r="B43" s="45" t="s">
        <v>396</v>
      </c>
      <c r="C43" s="163"/>
      <c r="D43" s="162"/>
      <c r="E43" s="162"/>
      <c r="F43" s="162"/>
      <c r="G43" s="161"/>
      <c r="H43" s="160"/>
    </row>
    <row r="44" spans="2:10" ht="13.5" customHeight="1" x14ac:dyDescent="0.25">
      <c r="B44" s="136" t="s">
        <v>397</v>
      </c>
      <c r="C44" s="163"/>
      <c r="D44" s="162"/>
      <c r="E44" s="162"/>
      <c r="F44" s="162"/>
      <c r="G44" s="161"/>
      <c r="H44" s="160"/>
    </row>
    <row r="45" spans="2:10" x14ac:dyDescent="0.25">
      <c r="B45" s="45" t="s">
        <v>398</v>
      </c>
      <c r="C45" s="163"/>
      <c r="D45" s="162"/>
      <c r="E45" s="162"/>
      <c r="F45" s="162"/>
      <c r="G45" s="161"/>
      <c r="H45" s="160"/>
    </row>
    <row r="46" spans="2:10" x14ac:dyDescent="0.25">
      <c r="B46" s="45" t="s">
        <v>399</v>
      </c>
      <c r="C46" s="163"/>
      <c r="D46" s="162"/>
      <c r="E46" s="162"/>
      <c r="F46" s="162"/>
      <c r="G46" s="161"/>
      <c r="H46" s="160"/>
    </row>
    <row r="47" spans="2:10" ht="8.25" customHeight="1" x14ac:dyDescent="0.25">
      <c r="C47" s="1"/>
      <c r="D47" s="1"/>
      <c r="E47" s="1"/>
      <c r="H47" s="6"/>
      <c r="I47" s="6"/>
      <c r="J47" s="6"/>
    </row>
    <row r="48" spans="2:10" x14ac:dyDescent="0.25">
      <c r="B48" s="6" t="s">
        <v>101</v>
      </c>
    </row>
    <row r="49" spans="2:8" ht="13.5" customHeight="1" x14ac:dyDescent="0.25">
      <c r="B49" s="682" t="s">
        <v>400</v>
      </c>
      <c r="C49" s="683"/>
      <c r="D49" s="683"/>
      <c r="E49" s="683"/>
      <c r="F49" s="683"/>
      <c r="G49" s="683"/>
      <c r="H49" s="10"/>
    </row>
    <row r="50" spans="2:8" ht="13.5" customHeight="1" x14ac:dyDescent="0.25">
      <c r="B50" s="684"/>
      <c r="C50" s="685"/>
      <c r="D50" s="685"/>
      <c r="E50" s="685"/>
      <c r="F50" s="685"/>
      <c r="G50" s="685"/>
      <c r="H50" s="9"/>
    </row>
    <row r="51" spans="2:8" ht="13.5" customHeight="1" x14ac:dyDescent="0.25">
      <c r="B51" s="684"/>
      <c r="C51" s="685"/>
      <c r="D51" s="685"/>
      <c r="E51" s="685"/>
      <c r="F51" s="685"/>
      <c r="G51" s="685"/>
      <c r="H51" s="9"/>
    </row>
    <row r="52" spans="2:8" ht="13.5" customHeight="1" x14ac:dyDescent="0.25">
      <c r="B52" s="686"/>
      <c r="C52" s="687"/>
      <c r="D52" s="687"/>
      <c r="E52" s="687"/>
      <c r="F52" s="687"/>
      <c r="G52" s="687"/>
      <c r="H52" s="8"/>
    </row>
  </sheetData>
  <sheetProtection insertColumns="0" insertRows="0"/>
  <mergeCells count="5">
    <mergeCell ref="A3:G3"/>
    <mergeCell ref="A2:H2"/>
    <mergeCell ref="B6:H6"/>
    <mergeCell ref="A1:H1"/>
    <mergeCell ref="B49:G52"/>
  </mergeCells>
  <pageMargins left="0.75" right="0.5" top="0.5" bottom="0.5" header="0.5" footer="0.5"/>
  <pageSetup orientation="portrait" r:id="rId1"/>
  <headerFooter alignWithMargins="0">
    <oddFooter>&amp;L&amp;"Garamond,Regular"Revised October 2018
&amp;C&amp;"Garamond,Regular"9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5793-6F4E-426F-AF09-0288736E9062}">
  <dimension ref="A1:G63"/>
  <sheetViews>
    <sheetView zoomScaleNormal="100" workbookViewId="0">
      <selection activeCell="I28" sqref="I28"/>
    </sheetView>
  </sheetViews>
  <sheetFormatPr defaultColWidth="9.109375" defaultRowHeight="13.2" x14ac:dyDescent="0.25"/>
  <cols>
    <col min="1" max="1" width="3.109375" style="6" customWidth="1"/>
    <col min="2" max="2" width="21.44140625" style="6" customWidth="1"/>
    <col min="3" max="3" width="16.88671875" style="7" customWidth="1"/>
    <col min="4" max="6" width="16.88671875" style="6" customWidth="1"/>
    <col min="7" max="7" width="7.109375" style="6" customWidth="1"/>
    <col min="8" max="16384" width="9.109375" style="6"/>
  </cols>
  <sheetData>
    <row r="1" spans="1:7" ht="15.6" x14ac:dyDescent="0.3">
      <c r="A1" s="588" t="s">
        <v>401</v>
      </c>
      <c r="B1" s="588"/>
      <c r="C1" s="588"/>
      <c r="D1" s="588"/>
      <c r="E1" s="588"/>
      <c r="F1" s="588"/>
      <c r="G1" s="29"/>
    </row>
    <row r="2" spans="1:7" ht="15.6" x14ac:dyDescent="0.3">
      <c r="A2" s="588" t="s">
        <v>402</v>
      </c>
      <c r="B2" s="588"/>
      <c r="C2" s="588"/>
      <c r="D2" s="588"/>
      <c r="E2" s="588"/>
      <c r="F2" s="588"/>
      <c r="G2" s="29"/>
    </row>
    <row r="3" spans="1:7" x14ac:dyDescent="0.25">
      <c r="A3" s="121"/>
      <c r="B3" s="121"/>
      <c r="C3" s="121"/>
      <c r="D3" s="121"/>
      <c r="E3" s="121"/>
    </row>
    <row r="4" spans="1:7" x14ac:dyDescent="0.25">
      <c r="A4" s="689"/>
      <c r="B4" s="690"/>
      <c r="C4" s="195" t="s">
        <v>195</v>
      </c>
      <c r="D4" s="195" t="s">
        <v>196</v>
      </c>
      <c r="E4" s="196" t="s">
        <v>197</v>
      </c>
      <c r="F4" s="195" t="s">
        <v>371</v>
      </c>
    </row>
    <row r="5" spans="1:7" x14ac:dyDescent="0.25">
      <c r="A5" s="689"/>
      <c r="B5" s="690"/>
      <c r="C5" s="192" t="s">
        <v>200</v>
      </c>
      <c r="D5" s="192" t="s">
        <v>200</v>
      </c>
      <c r="E5" s="194" t="s">
        <v>200</v>
      </c>
      <c r="F5" s="192"/>
    </row>
    <row r="6" spans="1:7" x14ac:dyDescent="0.25">
      <c r="A6" s="689"/>
      <c r="B6" s="690"/>
      <c r="C6" s="193" t="s">
        <v>403</v>
      </c>
      <c r="D6" s="193" t="s">
        <v>404</v>
      </c>
      <c r="E6" s="193" t="s">
        <v>405</v>
      </c>
      <c r="F6" s="192" t="s">
        <v>406</v>
      </c>
    </row>
    <row r="7" spans="1:7" x14ac:dyDescent="0.25">
      <c r="A7" s="689"/>
      <c r="B7" s="689"/>
      <c r="D7" s="7"/>
      <c r="E7" s="7"/>
    </row>
    <row r="8" spans="1:7" x14ac:dyDescent="0.25">
      <c r="A8" s="188" t="s">
        <v>17</v>
      </c>
      <c r="B8" s="11" t="s">
        <v>407</v>
      </c>
      <c r="C8" s="187"/>
      <c r="D8" s="138"/>
      <c r="E8" s="138"/>
    </row>
    <row r="9" spans="1:7" x14ac:dyDescent="0.25">
      <c r="B9" s="6" t="s">
        <v>408</v>
      </c>
      <c r="C9" s="186">
        <v>23</v>
      </c>
      <c r="D9" s="186">
        <v>23</v>
      </c>
      <c r="E9" s="186">
        <v>22</v>
      </c>
      <c r="F9" s="186">
        <v>21</v>
      </c>
    </row>
    <row r="10" spans="1:7" x14ac:dyDescent="0.25">
      <c r="B10" s="6" t="s">
        <v>409</v>
      </c>
      <c r="C10" s="186">
        <v>0</v>
      </c>
      <c r="D10" s="186">
        <v>0</v>
      </c>
      <c r="E10" s="186">
        <v>0</v>
      </c>
      <c r="F10" s="186">
        <v>0</v>
      </c>
    </row>
    <row r="11" spans="1:7" x14ac:dyDescent="0.25">
      <c r="B11" s="6" t="s">
        <v>410</v>
      </c>
      <c r="C11" s="186">
        <v>93</v>
      </c>
      <c r="D11" s="186">
        <v>75</v>
      </c>
      <c r="E11" s="186">
        <v>61</v>
      </c>
      <c r="F11" s="186">
        <v>57</v>
      </c>
    </row>
    <row r="12" spans="1:7" x14ac:dyDescent="0.25">
      <c r="B12" s="6" t="s">
        <v>411</v>
      </c>
      <c r="C12" s="186">
        <v>0</v>
      </c>
      <c r="D12" s="186">
        <v>0</v>
      </c>
      <c r="E12" s="186">
        <v>0</v>
      </c>
      <c r="F12" s="186">
        <v>0</v>
      </c>
    </row>
    <row r="13" spans="1:7" x14ac:dyDescent="0.25">
      <c r="B13" s="6" t="s">
        <v>412</v>
      </c>
      <c r="C13" s="186" t="s">
        <v>413</v>
      </c>
      <c r="D13" s="186"/>
      <c r="E13" s="186"/>
      <c r="F13" s="186"/>
    </row>
    <row r="14" spans="1:7" x14ac:dyDescent="0.25">
      <c r="B14" s="6" t="s">
        <v>414</v>
      </c>
      <c r="C14" s="186" t="s">
        <v>413</v>
      </c>
      <c r="D14" s="186"/>
      <c r="E14" s="186"/>
      <c r="F14" s="186"/>
    </row>
    <row r="15" spans="1:7" x14ac:dyDescent="0.25">
      <c r="B15" s="6" t="s">
        <v>415</v>
      </c>
      <c r="C15" s="186" t="s">
        <v>413</v>
      </c>
      <c r="D15" s="186"/>
      <c r="E15" s="186"/>
      <c r="F15" s="186"/>
    </row>
    <row r="16" spans="1:7" x14ac:dyDescent="0.25">
      <c r="B16" s="14"/>
      <c r="C16" s="186"/>
      <c r="D16" s="186"/>
      <c r="E16" s="186"/>
      <c r="F16" s="186"/>
    </row>
    <row r="17" spans="1:6" x14ac:dyDescent="0.25">
      <c r="B17" s="14"/>
      <c r="C17" s="186"/>
      <c r="D17" s="186"/>
      <c r="E17" s="186"/>
      <c r="F17" s="186"/>
    </row>
    <row r="18" spans="1:6" x14ac:dyDescent="0.25">
      <c r="B18" s="14"/>
      <c r="C18" s="186"/>
      <c r="D18" s="186"/>
      <c r="E18" s="186"/>
      <c r="F18" s="186"/>
    </row>
    <row r="19" spans="1:6" x14ac:dyDescent="0.25">
      <c r="B19" s="6" t="s">
        <v>416</v>
      </c>
      <c r="C19" s="137">
        <v>116</v>
      </c>
      <c r="D19" s="137">
        <v>98</v>
      </c>
      <c r="E19" s="137">
        <v>83</v>
      </c>
      <c r="F19" s="137">
        <v>78</v>
      </c>
    </row>
    <row r="20" spans="1:6" x14ac:dyDescent="0.25">
      <c r="B20" s="11" t="s">
        <v>417</v>
      </c>
      <c r="D20" s="7"/>
      <c r="E20" s="7"/>
      <c r="F20" s="7"/>
    </row>
    <row r="21" spans="1:6" x14ac:dyDescent="0.25">
      <c r="A21" s="689"/>
      <c r="B21" s="690"/>
      <c r="C21" s="191">
        <v>0.33329999999999999</v>
      </c>
      <c r="D21" s="191">
        <v>0.4214</v>
      </c>
      <c r="E21" s="191">
        <v>0.38240000000000002</v>
      </c>
      <c r="F21" s="191">
        <v>0.4088</v>
      </c>
    </row>
    <row r="22" spans="1:6" ht="8.25" customHeight="1" x14ac:dyDescent="0.25">
      <c r="A22" s="689"/>
      <c r="B22" s="689"/>
      <c r="D22" s="7"/>
      <c r="E22" s="7"/>
      <c r="F22" s="189"/>
    </row>
    <row r="23" spans="1:6" x14ac:dyDescent="0.25">
      <c r="A23" s="188" t="s">
        <v>17</v>
      </c>
      <c r="B23" s="11" t="s">
        <v>418</v>
      </c>
      <c r="C23" s="187"/>
      <c r="D23" s="138"/>
      <c r="E23" s="138"/>
    </row>
    <row r="24" spans="1:6" x14ac:dyDescent="0.25">
      <c r="A24" s="692"/>
      <c r="B24" s="692"/>
      <c r="D24" s="7"/>
      <c r="E24" s="7"/>
    </row>
    <row r="25" spans="1:6" ht="13.5" customHeight="1" x14ac:dyDescent="0.25">
      <c r="B25" s="6" t="s">
        <v>419</v>
      </c>
      <c r="C25" s="186">
        <v>11</v>
      </c>
      <c r="D25" s="186">
        <v>11</v>
      </c>
      <c r="E25" s="186">
        <v>12</v>
      </c>
      <c r="F25" s="186">
        <v>11</v>
      </c>
    </row>
    <row r="26" spans="1:6" x14ac:dyDescent="0.25">
      <c r="B26" s="6" t="s">
        <v>420</v>
      </c>
      <c r="C26" s="186">
        <v>8</v>
      </c>
      <c r="D26" s="186">
        <v>8</v>
      </c>
      <c r="E26" s="186">
        <v>6</v>
      </c>
      <c r="F26" s="186">
        <v>6</v>
      </c>
    </row>
    <row r="27" spans="1:6" x14ac:dyDescent="0.25">
      <c r="B27" s="6" t="s">
        <v>421</v>
      </c>
      <c r="C27" s="186">
        <v>1</v>
      </c>
      <c r="D27" s="186">
        <v>2</v>
      </c>
      <c r="E27" s="186">
        <v>3</v>
      </c>
      <c r="F27" s="186">
        <v>3</v>
      </c>
    </row>
    <row r="28" spans="1:6" s="190" customFormat="1" x14ac:dyDescent="0.25">
      <c r="A28" s="6"/>
      <c r="B28" s="12" t="s">
        <v>422</v>
      </c>
      <c r="C28" s="186">
        <v>4</v>
      </c>
      <c r="D28" s="186">
        <v>2</v>
      </c>
      <c r="E28" s="186">
        <v>1</v>
      </c>
      <c r="F28" s="186">
        <v>1</v>
      </c>
    </row>
    <row r="29" spans="1:6" x14ac:dyDescent="0.25">
      <c r="B29" s="6" t="s">
        <v>415</v>
      </c>
      <c r="C29" s="186"/>
      <c r="D29" s="186"/>
      <c r="E29" s="186"/>
      <c r="F29" s="186"/>
    </row>
    <row r="30" spans="1:6" x14ac:dyDescent="0.25">
      <c r="B30" s="14" t="s">
        <v>423</v>
      </c>
      <c r="C30" s="186">
        <v>17</v>
      </c>
      <c r="D30" s="186">
        <v>20</v>
      </c>
      <c r="E30" s="186">
        <v>19</v>
      </c>
      <c r="F30" s="186">
        <v>21</v>
      </c>
    </row>
    <row r="31" spans="1:6" x14ac:dyDescent="0.25">
      <c r="B31" s="14"/>
      <c r="C31" s="186"/>
      <c r="D31" s="186"/>
      <c r="E31" s="186"/>
      <c r="F31" s="186"/>
    </row>
    <row r="32" spans="1:6" x14ac:dyDescent="0.25">
      <c r="B32" s="14"/>
      <c r="C32" s="186"/>
      <c r="D32" s="186"/>
      <c r="E32" s="186"/>
      <c r="F32" s="186"/>
    </row>
    <row r="33" spans="1:6" x14ac:dyDescent="0.25">
      <c r="B33" s="14"/>
      <c r="C33" s="186"/>
      <c r="D33" s="186"/>
      <c r="E33" s="186"/>
      <c r="F33" s="186"/>
    </row>
    <row r="34" spans="1:6" x14ac:dyDescent="0.25">
      <c r="B34" s="6" t="s">
        <v>416</v>
      </c>
      <c r="C34" s="137">
        <v>41</v>
      </c>
      <c r="D34" s="137">
        <v>43</v>
      </c>
      <c r="E34" s="137">
        <v>41</v>
      </c>
      <c r="F34" s="137">
        <v>42</v>
      </c>
    </row>
    <row r="35" spans="1:6" ht="7.5" customHeight="1" x14ac:dyDescent="0.25">
      <c r="A35" s="689"/>
      <c r="B35" s="689"/>
      <c r="D35" s="7"/>
      <c r="E35" s="7"/>
      <c r="F35" s="189"/>
    </row>
    <row r="36" spans="1:6" x14ac:dyDescent="0.25">
      <c r="A36" s="188" t="s">
        <v>17</v>
      </c>
      <c r="B36" s="11" t="s">
        <v>424</v>
      </c>
      <c r="C36" s="187"/>
      <c r="D36" s="138"/>
      <c r="E36" s="138"/>
    </row>
    <row r="37" spans="1:6" ht="13.5" customHeight="1" x14ac:dyDescent="0.25">
      <c r="B37" s="6" t="s">
        <v>425</v>
      </c>
      <c r="C37" s="186">
        <v>1</v>
      </c>
      <c r="D37" s="186">
        <v>1</v>
      </c>
      <c r="E37" s="186">
        <v>1</v>
      </c>
      <c r="F37" s="186">
        <v>1</v>
      </c>
    </row>
    <row r="38" spans="1:6" ht="13.5" customHeight="1" x14ac:dyDescent="0.25">
      <c r="B38" s="6" t="s">
        <v>426</v>
      </c>
      <c r="C38" s="186">
        <v>1</v>
      </c>
      <c r="D38" s="186">
        <v>1</v>
      </c>
      <c r="E38" s="186">
        <v>1</v>
      </c>
      <c r="F38" s="186">
        <v>3</v>
      </c>
    </row>
    <row r="39" spans="1:6" ht="13.5" customHeight="1" x14ac:dyDescent="0.25">
      <c r="B39" s="6" t="s">
        <v>427</v>
      </c>
      <c r="C39" s="186">
        <v>0</v>
      </c>
      <c r="D39" s="186">
        <v>1</v>
      </c>
      <c r="E39" s="186">
        <v>1</v>
      </c>
      <c r="F39" s="186">
        <v>1</v>
      </c>
    </row>
    <row r="40" spans="1:6" ht="13.5" customHeight="1" x14ac:dyDescent="0.25">
      <c r="B40" s="6" t="s">
        <v>415</v>
      </c>
      <c r="C40" s="186"/>
      <c r="D40" s="186"/>
      <c r="E40" s="186"/>
      <c r="F40" s="186"/>
    </row>
    <row r="41" spans="1:6" ht="13.5" customHeight="1" x14ac:dyDescent="0.25">
      <c r="B41" s="14"/>
      <c r="C41" s="186"/>
      <c r="D41" s="186"/>
      <c r="E41" s="186"/>
      <c r="F41" s="186"/>
    </row>
    <row r="42" spans="1:6" ht="13.5" customHeight="1" x14ac:dyDescent="0.25">
      <c r="B42" s="14"/>
      <c r="C42" s="186"/>
      <c r="D42" s="186"/>
      <c r="E42" s="186"/>
      <c r="F42" s="186"/>
    </row>
    <row r="43" spans="1:6" ht="13.5" customHeight="1" x14ac:dyDescent="0.25">
      <c r="B43" s="14"/>
      <c r="C43" s="186"/>
      <c r="D43" s="186"/>
      <c r="E43" s="186"/>
      <c r="F43" s="186"/>
    </row>
    <row r="44" spans="1:6" ht="13.5" customHeight="1" x14ac:dyDescent="0.25">
      <c r="B44" s="14"/>
      <c r="C44" s="186"/>
      <c r="D44" s="186"/>
      <c r="E44" s="186"/>
      <c r="F44" s="186"/>
    </row>
    <row r="45" spans="1:6" ht="13.5" customHeight="1" x14ac:dyDescent="0.25">
      <c r="B45" s="14"/>
      <c r="C45" s="186"/>
      <c r="D45" s="186"/>
      <c r="E45" s="186"/>
      <c r="F45" s="186"/>
    </row>
    <row r="46" spans="1:6" ht="13.5" customHeight="1" x14ac:dyDescent="0.25">
      <c r="B46" s="14"/>
      <c r="C46" s="186"/>
      <c r="D46" s="186"/>
      <c r="E46" s="186"/>
      <c r="F46" s="186"/>
    </row>
    <row r="47" spans="1:6" ht="13.5" customHeight="1" x14ac:dyDescent="0.25">
      <c r="B47" s="6" t="s">
        <v>416</v>
      </c>
      <c r="C47" s="137">
        <v>2</v>
      </c>
      <c r="D47" s="137">
        <v>3</v>
      </c>
      <c r="E47" s="137">
        <v>3</v>
      </c>
      <c r="F47" s="137">
        <v>5</v>
      </c>
    </row>
    <row r="48" spans="1:6" ht="12.15" customHeight="1" x14ac:dyDescent="0.25">
      <c r="A48" s="689"/>
      <c r="B48" s="689"/>
    </row>
    <row r="49" spans="1:6" x14ac:dyDescent="0.25">
      <c r="A49" s="620" t="s">
        <v>101</v>
      </c>
      <c r="B49" s="620"/>
    </row>
    <row r="50" spans="1:6" ht="39" customHeight="1" x14ac:dyDescent="0.25">
      <c r="A50" s="691" t="s">
        <v>428</v>
      </c>
      <c r="B50" s="691"/>
      <c r="C50" s="691"/>
      <c r="D50" s="691"/>
      <c r="E50" s="691"/>
      <c r="F50" s="691"/>
    </row>
    <row r="51" spans="1:6" ht="26.1" customHeight="1" x14ac:dyDescent="0.25">
      <c r="A51" s="688" t="s">
        <v>429</v>
      </c>
      <c r="B51" s="688"/>
      <c r="C51" s="688"/>
      <c r="D51" s="688"/>
      <c r="E51" s="688"/>
      <c r="F51" s="688"/>
    </row>
    <row r="52" spans="1:6" x14ac:dyDescent="0.25">
      <c r="A52" s="688"/>
      <c r="B52" s="688"/>
      <c r="C52" s="688"/>
      <c r="D52" s="688"/>
      <c r="E52" s="688"/>
      <c r="F52" s="688"/>
    </row>
    <row r="53" spans="1:6" x14ac:dyDescent="0.25">
      <c r="A53" s="688"/>
      <c r="B53" s="688"/>
      <c r="C53" s="688"/>
      <c r="D53" s="688"/>
      <c r="E53" s="688"/>
      <c r="F53" s="688"/>
    </row>
    <row r="54" spans="1:6" x14ac:dyDescent="0.25">
      <c r="A54" s="688"/>
      <c r="B54" s="688"/>
      <c r="C54" s="688"/>
      <c r="D54" s="688"/>
      <c r="E54" s="688"/>
      <c r="F54" s="688"/>
    </row>
    <row r="55" spans="1:6" x14ac:dyDescent="0.25">
      <c r="A55" s="688"/>
      <c r="B55" s="688"/>
      <c r="C55" s="688"/>
      <c r="D55" s="688"/>
      <c r="E55" s="688"/>
      <c r="F55" s="688"/>
    </row>
    <row r="56" spans="1:6" x14ac:dyDescent="0.25">
      <c r="A56" s="688"/>
      <c r="B56" s="688"/>
      <c r="C56" s="688"/>
      <c r="D56" s="688"/>
      <c r="E56" s="688"/>
      <c r="F56" s="688"/>
    </row>
    <row r="57" spans="1:6" x14ac:dyDescent="0.25">
      <c r="A57" s="688"/>
      <c r="B57" s="688"/>
      <c r="C57" s="688"/>
      <c r="D57" s="688"/>
      <c r="E57" s="688"/>
      <c r="F57" s="688"/>
    </row>
    <row r="58" spans="1:6" x14ac:dyDescent="0.25">
      <c r="A58" s="688"/>
      <c r="B58" s="688"/>
      <c r="C58" s="688"/>
      <c r="D58" s="688"/>
      <c r="E58" s="688"/>
      <c r="F58" s="688"/>
    </row>
    <row r="59" spans="1:6" x14ac:dyDescent="0.25">
      <c r="A59" s="688"/>
      <c r="B59" s="688"/>
      <c r="C59" s="688"/>
      <c r="D59" s="688"/>
      <c r="E59" s="688"/>
      <c r="F59" s="688"/>
    </row>
    <row r="60" spans="1:6" x14ac:dyDescent="0.25">
      <c r="A60" s="688"/>
      <c r="B60" s="688"/>
      <c r="C60" s="688"/>
      <c r="D60" s="688"/>
      <c r="E60" s="688"/>
      <c r="F60" s="688"/>
    </row>
    <row r="61" spans="1:6" x14ac:dyDescent="0.25">
      <c r="A61" s="688"/>
      <c r="B61" s="688"/>
      <c r="C61" s="688"/>
      <c r="D61" s="688"/>
      <c r="E61" s="688"/>
      <c r="F61" s="688"/>
    </row>
    <row r="62" spans="1:6" x14ac:dyDescent="0.25">
      <c r="A62" s="688"/>
      <c r="B62" s="688"/>
      <c r="C62" s="688"/>
      <c r="D62" s="688"/>
      <c r="E62" s="688"/>
      <c r="F62" s="688"/>
    </row>
    <row r="63" spans="1:6" x14ac:dyDescent="0.25">
      <c r="A63" s="689"/>
      <c r="B63" s="689"/>
    </row>
  </sheetData>
  <sheetProtection insertColumns="0" insertRows="0"/>
  <mergeCells count="26">
    <mergeCell ref="A7:B7"/>
    <mergeCell ref="A21:B21"/>
    <mergeCell ref="A22:B22"/>
    <mergeCell ref="A24:B24"/>
    <mergeCell ref="A35:B35"/>
    <mergeCell ref="A53:F53"/>
    <mergeCell ref="A48:B48"/>
    <mergeCell ref="A49:B49"/>
    <mergeCell ref="A50:F50"/>
    <mergeCell ref="A51:F51"/>
    <mergeCell ref="A52:F52"/>
    <mergeCell ref="A1:F1"/>
    <mergeCell ref="A2:F2"/>
    <mergeCell ref="A4:B4"/>
    <mergeCell ref="A5:B5"/>
    <mergeCell ref="A6:B6"/>
    <mergeCell ref="A54:F54"/>
    <mergeCell ref="A55:F55"/>
    <mergeCell ref="A56:F56"/>
    <mergeCell ref="A57:F57"/>
    <mergeCell ref="A63:B63"/>
    <mergeCell ref="A58:F58"/>
    <mergeCell ref="A59:F59"/>
    <mergeCell ref="A60:F60"/>
    <mergeCell ref="A61:F61"/>
    <mergeCell ref="A62:F62"/>
  </mergeCells>
  <pageMargins left="0.75" right="0.5" top="0.5" bottom="1" header="0.5" footer="0.5"/>
  <pageSetup orientation="portrait" r:id="rId1"/>
  <headerFooter alignWithMargins="0">
    <oddFooter>&amp;L&amp;"Garamond,Regular"Revised October 2018&amp;C&amp;"Garamond,Regular"10</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D4CA-C1EB-4A4A-9E72-17517153E19C}">
  <dimension ref="A1:L55"/>
  <sheetViews>
    <sheetView zoomScaleNormal="100" workbookViewId="0">
      <selection activeCell="P27" sqref="P27"/>
    </sheetView>
  </sheetViews>
  <sheetFormatPr defaultColWidth="9.109375" defaultRowHeight="13.2" x14ac:dyDescent="0.25"/>
  <cols>
    <col min="1" max="1" width="1.5546875" style="6" customWidth="1"/>
    <col min="2" max="3" width="13.44140625" style="6" customWidth="1"/>
    <col min="4" max="5" width="7.44140625" style="7" customWidth="1"/>
    <col min="6" max="11" width="7.44140625" style="6" customWidth="1"/>
    <col min="12" max="16384" width="9.109375" style="6"/>
  </cols>
  <sheetData>
    <row r="1" spans="1:12" ht="15.6" x14ac:dyDescent="0.3">
      <c r="A1" s="588" t="s">
        <v>401</v>
      </c>
      <c r="B1" s="588"/>
      <c r="C1" s="588"/>
      <c r="D1" s="588"/>
      <c r="E1" s="588"/>
      <c r="F1" s="588"/>
      <c r="G1" s="588"/>
      <c r="H1" s="588"/>
      <c r="I1" s="588"/>
      <c r="J1" s="588"/>
      <c r="K1" s="588"/>
    </row>
    <row r="2" spans="1:12" ht="15.6" x14ac:dyDescent="0.3">
      <c r="A2" s="588" t="s">
        <v>430</v>
      </c>
      <c r="B2" s="588"/>
      <c r="C2" s="588"/>
      <c r="D2" s="588"/>
      <c r="E2" s="588"/>
      <c r="F2" s="588"/>
      <c r="G2" s="588"/>
      <c r="H2" s="588"/>
      <c r="I2" s="588"/>
      <c r="J2" s="588"/>
      <c r="K2" s="588"/>
    </row>
    <row r="3" spans="1:12" ht="7.35" customHeight="1" x14ac:dyDescent="0.3">
      <c r="A3" s="4"/>
      <c r="B3" s="4"/>
      <c r="C3" s="4"/>
      <c r="D3" s="4"/>
      <c r="E3" s="4"/>
      <c r="F3" s="4"/>
      <c r="G3" s="4"/>
      <c r="H3" s="4"/>
      <c r="I3" s="4"/>
      <c r="J3" s="4"/>
      <c r="K3" s="4"/>
    </row>
    <row r="4" spans="1:12" x14ac:dyDescent="0.25">
      <c r="A4" s="689"/>
      <c r="B4" s="689"/>
      <c r="D4" s="705" t="s">
        <v>195</v>
      </c>
      <c r="E4" s="706"/>
      <c r="F4" s="202" t="s">
        <v>196</v>
      </c>
      <c r="G4" s="202"/>
      <c r="H4" s="202" t="s">
        <v>197</v>
      </c>
      <c r="I4" s="202"/>
      <c r="J4" s="705" t="s">
        <v>371</v>
      </c>
      <c r="K4" s="706"/>
    </row>
    <row r="5" spans="1:12" x14ac:dyDescent="0.25">
      <c r="A5" s="689"/>
      <c r="B5" s="689"/>
      <c r="D5" s="703" t="s">
        <v>200</v>
      </c>
      <c r="E5" s="707"/>
      <c r="F5" s="201" t="s">
        <v>200</v>
      </c>
      <c r="G5" s="201"/>
      <c r="H5" s="703" t="s">
        <v>200</v>
      </c>
      <c r="I5" s="704"/>
      <c r="J5" s="200"/>
      <c r="K5" s="199"/>
    </row>
    <row r="6" spans="1:12" x14ac:dyDescent="0.25">
      <c r="A6" s="689"/>
      <c r="B6" s="689"/>
      <c r="D6" s="708" t="s">
        <v>431</v>
      </c>
      <c r="E6" s="709"/>
      <c r="F6" s="708" t="s">
        <v>404</v>
      </c>
      <c r="G6" s="709"/>
      <c r="H6" s="708" t="s">
        <v>432</v>
      </c>
      <c r="I6" s="709"/>
      <c r="J6" s="708" t="s">
        <v>406</v>
      </c>
      <c r="K6" s="709"/>
    </row>
    <row r="7" spans="1:12" x14ac:dyDescent="0.25">
      <c r="A7" s="689"/>
      <c r="B7" s="689"/>
      <c r="D7" s="17" t="s">
        <v>433</v>
      </c>
      <c r="E7" s="17" t="s">
        <v>434</v>
      </c>
      <c r="F7" s="17" t="s">
        <v>433</v>
      </c>
      <c r="G7" s="17" t="s">
        <v>434</v>
      </c>
      <c r="H7" s="17" t="s">
        <v>433</v>
      </c>
      <c r="I7" s="17" t="s">
        <v>434</v>
      </c>
      <c r="J7" s="17" t="s">
        <v>433</v>
      </c>
      <c r="K7" s="17" t="s">
        <v>434</v>
      </c>
      <c r="L7" s="108"/>
    </row>
    <row r="8" spans="1:12" x14ac:dyDescent="0.25">
      <c r="A8" s="188" t="s">
        <v>17</v>
      </c>
      <c r="B8" s="11" t="s">
        <v>435</v>
      </c>
      <c r="C8" s="11"/>
      <c r="D8" s="187"/>
      <c r="E8" s="187"/>
      <c r="F8" s="138"/>
      <c r="G8" s="138"/>
      <c r="H8" s="138"/>
      <c r="I8" s="138"/>
      <c r="J8" s="138"/>
      <c r="K8" s="138"/>
      <c r="L8" s="108"/>
    </row>
    <row r="9" spans="1:12" x14ac:dyDescent="0.25">
      <c r="B9" s="6" t="s">
        <v>419</v>
      </c>
      <c r="D9" s="186">
        <v>0</v>
      </c>
      <c r="E9" s="186">
        <v>0</v>
      </c>
      <c r="F9" s="186">
        <v>0</v>
      </c>
      <c r="G9" s="186">
        <v>0</v>
      </c>
      <c r="H9" s="186">
        <v>1</v>
      </c>
      <c r="I9" s="186">
        <v>0</v>
      </c>
      <c r="J9" s="186">
        <v>0</v>
      </c>
      <c r="K9" s="186">
        <v>0</v>
      </c>
      <c r="L9" s="108"/>
    </row>
    <row r="10" spans="1:12" x14ac:dyDescent="0.25">
      <c r="B10" s="6" t="s">
        <v>420</v>
      </c>
      <c r="D10" s="186">
        <v>1</v>
      </c>
      <c r="E10" s="186">
        <v>0</v>
      </c>
      <c r="F10" s="186">
        <v>0</v>
      </c>
      <c r="G10" s="186">
        <v>0</v>
      </c>
      <c r="H10" s="186">
        <v>1</v>
      </c>
      <c r="I10" s="186">
        <v>0</v>
      </c>
      <c r="J10" s="186">
        <v>0</v>
      </c>
      <c r="K10" s="186">
        <v>0</v>
      </c>
      <c r="L10" s="108"/>
    </row>
    <row r="11" spans="1:12" x14ac:dyDescent="0.25">
      <c r="B11" s="6" t="s">
        <v>421</v>
      </c>
      <c r="D11" s="186">
        <v>0</v>
      </c>
      <c r="E11" s="186">
        <v>0</v>
      </c>
      <c r="F11" s="186">
        <v>2</v>
      </c>
      <c r="G11" s="186">
        <v>0</v>
      </c>
      <c r="H11" s="186">
        <v>0</v>
      </c>
      <c r="I11" s="186">
        <v>0</v>
      </c>
      <c r="J11" s="186">
        <v>0</v>
      </c>
      <c r="K11" s="186">
        <v>0</v>
      </c>
      <c r="L11" s="108"/>
    </row>
    <row r="12" spans="1:12" x14ac:dyDescent="0.25">
      <c r="B12" s="6" t="s">
        <v>422</v>
      </c>
      <c r="D12" s="186">
        <v>0</v>
      </c>
      <c r="E12" s="186">
        <v>0</v>
      </c>
      <c r="F12" s="186">
        <v>0</v>
      </c>
      <c r="G12" s="186">
        <v>0</v>
      </c>
      <c r="H12" s="186">
        <v>0</v>
      </c>
      <c r="I12" s="186">
        <v>0</v>
      </c>
      <c r="J12" s="186">
        <v>0</v>
      </c>
      <c r="K12" s="186">
        <v>0</v>
      </c>
      <c r="L12" s="108"/>
    </row>
    <row r="13" spans="1:12" x14ac:dyDescent="0.25">
      <c r="B13" s="6" t="s">
        <v>436</v>
      </c>
      <c r="D13" s="186">
        <v>0</v>
      </c>
      <c r="E13" s="186">
        <v>0</v>
      </c>
      <c r="F13" s="186">
        <v>0</v>
      </c>
      <c r="G13" s="186">
        <v>0</v>
      </c>
      <c r="H13" s="186">
        <v>0</v>
      </c>
      <c r="I13" s="186">
        <v>0</v>
      </c>
      <c r="J13" s="186">
        <v>0</v>
      </c>
      <c r="K13" s="186">
        <v>0</v>
      </c>
      <c r="L13" s="108"/>
    </row>
    <row r="14" spans="1:12" x14ac:dyDescent="0.25">
      <c r="B14" s="6" t="s">
        <v>437</v>
      </c>
      <c r="D14" s="186">
        <v>1</v>
      </c>
      <c r="E14" s="186">
        <v>0</v>
      </c>
      <c r="F14" s="186">
        <v>2</v>
      </c>
      <c r="G14" s="186">
        <v>0</v>
      </c>
      <c r="H14" s="186">
        <v>2</v>
      </c>
      <c r="I14" s="186">
        <v>0</v>
      </c>
      <c r="J14" s="186">
        <v>0</v>
      </c>
      <c r="K14" s="186">
        <v>0</v>
      </c>
      <c r="L14" s="108"/>
    </row>
    <row r="15" spans="1:12" x14ac:dyDescent="0.25">
      <c r="B15" s="6" t="s">
        <v>416</v>
      </c>
      <c r="D15" s="137"/>
      <c r="E15" s="137"/>
      <c r="F15" s="137"/>
      <c r="G15" s="137"/>
      <c r="H15" s="137"/>
      <c r="I15" s="137"/>
      <c r="J15" s="137"/>
      <c r="K15" s="137"/>
      <c r="L15" s="108"/>
    </row>
    <row r="16" spans="1:12" x14ac:dyDescent="0.25">
      <c r="A16" s="188" t="s">
        <v>17</v>
      </c>
      <c r="B16" s="11" t="s">
        <v>438</v>
      </c>
      <c r="C16" s="11"/>
      <c r="D16" s="187"/>
      <c r="E16" s="187"/>
      <c r="F16" s="138"/>
      <c r="G16" s="138"/>
      <c r="H16" s="138"/>
      <c r="I16" s="138"/>
      <c r="J16" s="138"/>
      <c r="K16" s="138"/>
      <c r="L16" s="108"/>
    </row>
    <row r="17" spans="1:12" x14ac:dyDescent="0.25">
      <c r="B17" s="6" t="s">
        <v>419</v>
      </c>
      <c r="D17" s="186">
        <v>0</v>
      </c>
      <c r="E17" s="186"/>
      <c r="F17" s="186"/>
      <c r="G17" s="186"/>
      <c r="H17" s="186"/>
      <c r="I17" s="186"/>
      <c r="J17" s="186"/>
      <c r="K17" s="186"/>
      <c r="L17" s="108"/>
    </row>
    <row r="18" spans="1:12" x14ac:dyDescent="0.25">
      <c r="B18" s="6" t="s">
        <v>420</v>
      </c>
      <c r="D18" s="186"/>
      <c r="E18" s="186"/>
      <c r="F18" s="186"/>
      <c r="G18" s="186"/>
      <c r="H18" s="186"/>
      <c r="I18" s="186"/>
      <c r="J18" s="186"/>
      <c r="K18" s="186"/>
      <c r="L18" s="108"/>
    </row>
    <row r="19" spans="1:12" x14ac:dyDescent="0.25">
      <c r="B19" s="6" t="s">
        <v>421</v>
      </c>
      <c r="D19" s="186"/>
      <c r="E19" s="186"/>
      <c r="F19" s="186"/>
      <c r="G19" s="186"/>
      <c r="H19" s="186"/>
      <c r="I19" s="186"/>
      <c r="J19" s="186"/>
      <c r="K19" s="186"/>
      <c r="L19" s="108"/>
    </row>
    <row r="20" spans="1:12" x14ac:dyDescent="0.25">
      <c r="B20" s="6" t="s">
        <v>422</v>
      </c>
      <c r="D20" s="186"/>
      <c r="E20" s="186"/>
      <c r="F20" s="186"/>
      <c r="G20" s="186"/>
      <c r="H20" s="186"/>
      <c r="I20" s="186"/>
      <c r="J20" s="186"/>
      <c r="K20" s="186"/>
      <c r="L20" s="108"/>
    </row>
    <row r="21" spans="1:12" x14ac:dyDescent="0.25">
      <c r="B21" s="6" t="s">
        <v>436</v>
      </c>
      <c r="D21" s="186"/>
      <c r="E21" s="186"/>
      <c r="F21" s="186"/>
      <c r="G21" s="186"/>
      <c r="H21" s="186"/>
      <c r="I21" s="186"/>
      <c r="J21" s="186"/>
      <c r="K21" s="186"/>
      <c r="L21" s="108"/>
    </row>
    <row r="22" spans="1:12" x14ac:dyDescent="0.25">
      <c r="B22" s="6" t="s">
        <v>437</v>
      </c>
      <c r="D22" s="186"/>
      <c r="E22" s="186"/>
      <c r="F22" s="186"/>
      <c r="G22" s="186"/>
      <c r="H22" s="186"/>
      <c r="I22" s="186"/>
      <c r="J22" s="186"/>
      <c r="K22" s="186"/>
      <c r="L22" s="108"/>
    </row>
    <row r="23" spans="1:12" x14ac:dyDescent="0.25">
      <c r="B23" s="6" t="s">
        <v>416</v>
      </c>
      <c r="D23" s="137">
        <v>0</v>
      </c>
      <c r="E23" s="137">
        <v>0</v>
      </c>
      <c r="F23" s="137">
        <v>0</v>
      </c>
      <c r="G23" s="137">
        <v>0</v>
      </c>
      <c r="H23" s="137">
        <v>0</v>
      </c>
      <c r="I23" s="137">
        <v>0</v>
      </c>
      <c r="J23" s="137">
        <v>0</v>
      </c>
      <c r="K23" s="137">
        <v>0</v>
      </c>
    </row>
    <row r="24" spans="1:12" x14ac:dyDescent="0.25">
      <c r="A24" s="188" t="s">
        <v>17</v>
      </c>
      <c r="B24" s="11" t="s">
        <v>439</v>
      </c>
      <c r="C24" s="11"/>
      <c r="D24" s="198"/>
      <c r="E24" s="198"/>
      <c r="F24" s="197"/>
      <c r="G24" s="197"/>
      <c r="H24" s="197"/>
      <c r="I24" s="197"/>
      <c r="J24" s="197"/>
      <c r="K24" s="197"/>
    </row>
    <row r="25" spans="1:12" x14ac:dyDescent="0.25">
      <c r="B25" s="6" t="s">
        <v>419</v>
      </c>
      <c r="D25" s="186">
        <v>0</v>
      </c>
      <c r="E25" s="186">
        <v>0</v>
      </c>
      <c r="F25" s="186">
        <v>0</v>
      </c>
      <c r="G25" s="186">
        <v>0</v>
      </c>
      <c r="H25" s="186">
        <v>0</v>
      </c>
      <c r="I25" s="186">
        <v>0</v>
      </c>
      <c r="J25" s="186">
        <v>0</v>
      </c>
      <c r="K25" s="186">
        <v>0</v>
      </c>
    </row>
    <row r="26" spans="1:12" x14ac:dyDescent="0.25">
      <c r="B26" s="6" t="s">
        <v>420</v>
      </c>
      <c r="D26" s="186">
        <v>0</v>
      </c>
      <c r="E26" s="186">
        <v>0</v>
      </c>
      <c r="F26" s="186">
        <v>1</v>
      </c>
      <c r="G26" s="186">
        <v>0</v>
      </c>
      <c r="H26" s="186">
        <v>1</v>
      </c>
      <c r="I26" s="186">
        <v>0</v>
      </c>
      <c r="J26" s="186">
        <v>0</v>
      </c>
      <c r="K26" s="186">
        <v>0</v>
      </c>
    </row>
    <row r="27" spans="1:12" x14ac:dyDescent="0.25">
      <c r="B27" s="6" t="s">
        <v>421</v>
      </c>
      <c r="D27" s="186">
        <v>0</v>
      </c>
      <c r="E27" s="186">
        <v>0</v>
      </c>
      <c r="F27" s="186">
        <v>0</v>
      </c>
      <c r="G27" s="186">
        <v>0</v>
      </c>
      <c r="H27" s="186">
        <v>0</v>
      </c>
      <c r="I27" s="186">
        <v>0</v>
      </c>
      <c r="J27" s="186">
        <v>0</v>
      </c>
      <c r="K27" s="186">
        <v>0</v>
      </c>
    </row>
    <row r="28" spans="1:12" x14ac:dyDescent="0.25">
      <c r="B28" s="6" t="s">
        <v>422</v>
      </c>
      <c r="D28" s="186">
        <v>1</v>
      </c>
      <c r="E28" s="186">
        <v>1</v>
      </c>
      <c r="F28" s="186">
        <v>0</v>
      </c>
      <c r="G28" s="186">
        <v>0</v>
      </c>
      <c r="H28" s="186">
        <v>0</v>
      </c>
      <c r="I28" s="186">
        <v>0</v>
      </c>
      <c r="J28" s="186">
        <v>0</v>
      </c>
      <c r="K28" s="186">
        <v>0</v>
      </c>
    </row>
    <row r="29" spans="1:12" x14ac:dyDescent="0.25">
      <c r="B29" s="6" t="s">
        <v>436</v>
      </c>
      <c r="D29" s="186">
        <v>0</v>
      </c>
      <c r="E29" s="186">
        <v>0</v>
      </c>
      <c r="F29" s="186">
        <v>0</v>
      </c>
      <c r="G29" s="186">
        <v>0</v>
      </c>
      <c r="H29" s="186">
        <v>0</v>
      </c>
      <c r="I29" s="186">
        <v>0</v>
      </c>
      <c r="J29" s="186">
        <v>0</v>
      </c>
      <c r="K29" s="186">
        <v>0</v>
      </c>
    </row>
    <row r="30" spans="1:12" x14ac:dyDescent="0.25">
      <c r="B30" s="6" t="s">
        <v>437</v>
      </c>
      <c r="D30" s="186">
        <v>0</v>
      </c>
      <c r="E30" s="186">
        <v>0</v>
      </c>
      <c r="F30" s="186">
        <v>0</v>
      </c>
      <c r="G30" s="186">
        <v>0</v>
      </c>
      <c r="H30" s="186">
        <v>0</v>
      </c>
      <c r="I30" s="186">
        <v>0</v>
      </c>
      <c r="J30" s="186">
        <v>0</v>
      </c>
      <c r="K30" s="186">
        <v>0</v>
      </c>
    </row>
    <row r="31" spans="1:12" x14ac:dyDescent="0.25">
      <c r="B31" s="6" t="s">
        <v>416</v>
      </c>
      <c r="D31" s="137">
        <v>1</v>
      </c>
      <c r="E31" s="137">
        <v>1</v>
      </c>
      <c r="F31" s="137">
        <v>1</v>
      </c>
      <c r="G31" s="137">
        <v>0</v>
      </c>
      <c r="H31" s="137">
        <v>1</v>
      </c>
      <c r="I31" s="137">
        <v>0</v>
      </c>
      <c r="J31" s="137">
        <v>0</v>
      </c>
      <c r="K31" s="137">
        <v>0</v>
      </c>
    </row>
    <row r="32" spans="1:12" x14ac:dyDescent="0.25">
      <c r="A32" s="188" t="s">
        <v>17</v>
      </c>
      <c r="B32" s="11" t="s">
        <v>440</v>
      </c>
      <c r="C32" s="11"/>
      <c r="D32" s="198"/>
      <c r="E32" s="198"/>
      <c r="F32" s="197"/>
      <c r="G32" s="197"/>
      <c r="H32" s="197"/>
      <c r="I32" s="197"/>
      <c r="J32" s="197"/>
      <c r="K32" s="197"/>
    </row>
    <row r="33" spans="1:11" x14ac:dyDescent="0.25">
      <c r="B33" s="6" t="s">
        <v>419</v>
      </c>
      <c r="D33" s="186">
        <v>0</v>
      </c>
      <c r="E33" s="186">
        <v>0</v>
      </c>
      <c r="F33" s="186">
        <v>0</v>
      </c>
      <c r="G33" s="186">
        <v>0</v>
      </c>
      <c r="H33" s="186">
        <v>1</v>
      </c>
      <c r="I33" s="186">
        <v>0</v>
      </c>
      <c r="J33" s="186">
        <v>1</v>
      </c>
      <c r="K33" s="186">
        <v>0</v>
      </c>
    </row>
    <row r="34" spans="1:11" x14ac:dyDescent="0.25">
      <c r="B34" s="6" t="s">
        <v>420</v>
      </c>
      <c r="D34" s="186">
        <v>0</v>
      </c>
      <c r="E34" s="186">
        <v>0</v>
      </c>
      <c r="F34" s="186">
        <v>1</v>
      </c>
      <c r="G34" s="186">
        <v>0</v>
      </c>
      <c r="H34" s="186">
        <v>0</v>
      </c>
      <c r="I34" s="186">
        <v>0</v>
      </c>
      <c r="J34" s="186">
        <v>0</v>
      </c>
      <c r="K34" s="186">
        <v>0</v>
      </c>
    </row>
    <row r="35" spans="1:11" x14ac:dyDescent="0.25">
      <c r="B35" s="6" t="s">
        <v>421</v>
      </c>
      <c r="D35" s="186">
        <v>0</v>
      </c>
      <c r="E35" s="186">
        <v>0</v>
      </c>
      <c r="F35" s="186">
        <v>0</v>
      </c>
      <c r="G35" s="186">
        <v>0</v>
      </c>
      <c r="H35" s="186">
        <v>0</v>
      </c>
      <c r="I35" s="186">
        <v>0</v>
      </c>
      <c r="J35" s="186">
        <v>0</v>
      </c>
      <c r="K35" s="186">
        <v>0</v>
      </c>
    </row>
    <row r="36" spans="1:11" x14ac:dyDescent="0.25">
      <c r="B36" s="6" t="s">
        <v>422</v>
      </c>
      <c r="D36" s="186">
        <v>0</v>
      </c>
      <c r="E36" s="186">
        <v>0</v>
      </c>
      <c r="F36" s="186">
        <v>1</v>
      </c>
      <c r="G36" s="186">
        <v>0</v>
      </c>
      <c r="H36" s="186">
        <v>0</v>
      </c>
      <c r="I36" s="186">
        <v>0</v>
      </c>
      <c r="J36" s="186">
        <v>0</v>
      </c>
      <c r="K36" s="186">
        <v>0</v>
      </c>
    </row>
    <row r="37" spans="1:11" x14ac:dyDescent="0.25">
      <c r="B37" s="6" t="s">
        <v>436</v>
      </c>
      <c r="D37" s="186">
        <v>0</v>
      </c>
      <c r="E37" s="186">
        <v>0</v>
      </c>
      <c r="F37" s="186">
        <v>0</v>
      </c>
      <c r="G37" s="186">
        <v>0</v>
      </c>
      <c r="H37" s="186">
        <v>0</v>
      </c>
      <c r="I37" s="186">
        <v>0</v>
      </c>
      <c r="J37" s="186">
        <v>0</v>
      </c>
      <c r="K37" s="186">
        <v>0</v>
      </c>
    </row>
    <row r="38" spans="1:11" x14ac:dyDescent="0.25">
      <c r="B38" s="6" t="s">
        <v>437</v>
      </c>
      <c r="D38" s="186">
        <v>0</v>
      </c>
      <c r="E38" s="186">
        <v>0</v>
      </c>
      <c r="F38" s="186">
        <v>0</v>
      </c>
      <c r="G38" s="186">
        <v>0</v>
      </c>
      <c r="H38" s="186">
        <v>0</v>
      </c>
      <c r="I38" s="186">
        <v>0</v>
      </c>
      <c r="J38" s="186">
        <v>0</v>
      </c>
      <c r="K38" s="186">
        <v>0</v>
      </c>
    </row>
    <row r="39" spans="1:11" x14ac:dyDescent="0.25">
      <c r="B39" s="6" t="s">
        <v>416</v>
      </c>
      <c r="D39" s="137">
        <v>0</v>
      </c>
      <c r="E39" s="137">
        <v>0</v>
      </c>
      <c r="F39" s="137">
        <v>2</v>
      </c>
      <c r="G39" s="137">
        <v>0</v>
      </c>
      <c r="H39" s="137">
        <v>1</v>
      </c>
      <c r="I39" s="137">
        <v>0</v>
      </c>
      <c r="J39" s="137">
        <v>1</v>
      </c>
      <c r="K39" s="137">
        <v>0</v>
      </c>
    </row>
    <row r="40" spans="1:11" x14ac:dyDescent="0.25">
      <c r="A40" s="689"/>
      <c r="B40" s="689"/>
      <c r="D40" s="137"/>
      <c r="E40" s="137"/>
      <c r="F40" s="137"/>
      <c r="G40" s="137"/>
      <c r="H40" s="137"/>
      <c r="I40" s="137"/>
      <c r="J40" s="137"/>
      <c r="K40" s="137"/>
    </row>
    <row r="41" spans="1:11" ht="12.9" customHeight="1" x14ac:dyDescent="0.25">
      <c r="A41" s="702" t="s">
        <v>101</v>
      </c>
      <c r="B41" s="702"/>
      <c r="C41" s="702"/>
      <c r="D41" s="702"/>
      <c r="E41" s="702"/>
      <c r="F41" s="702"/>
      <c r="G41" s="702"/>
      <c r="H41" s="702"/>
      <c r="I41" s="702"/>
      <c r="J41" s="702"/>
      <c r="K41" s="702"/>
    </row>
    <row r="42" spans="1:11" ht="31.35" customHeight="1" x14ac:dyDescent="0.25">
      <c r="A42" s="693"/>
      <c r="B42" s="694"/>
      <c r="C42" s="694"/>
      <c r="D42" s="694"/>
      <c r="E42" s="694"/>
      <c r="F42" s="694"/>
      <c r="G42" s="694"/>
      <c r="H42" s="694"/>
      <c r="I42" s="694"/>
      <c r="J42" s="694"/>
      <c r="K42" s="695"/>
    </row>
    <row r="43" spans="1:11" x14ac:dyDescent="0.25">
      <c r="A43" s="696"/>
      <c r="B43" s="697"/>
      <c r="C43" s="697"/>
      <c r="D43" s="697"/>
      <c r="E43" s="697"/>
      <c r="F43" s="697"/>
      <c r="G43" s="697"/>
      <c r="H43" s="697"/>
      <c r="I43" s="697"/>
      <c r="J43" s="697"/>
      <c r="K43" s="698"/>
    </row>
    <row r="44" spans="1:11" x14ac:dyDescent="0.25">
      <c r="A44" s="696"/>
      <c r="B44" s="697"/>
      <c r="C44" s="697"/>
      <c r="D44" s="697"/>
      <c r="E44" s="697"/>
      <c r="F44" s="697"/>
      <c r="G44" s="697"/>
      <c r="H44" s="697"/>
      <c r="I44" s="697"/>
      <c r="J44" s="697"/>
      <c r="K44" s="698"/>
    </row>
    <row r="45" spans="1:11" x14ac:dyDescent="0.25">
      <c r="A45" s="696"/>
      <c r="B45" s="697"/>
      <c r="C45" s="697"/>
      <c r="D45" s="697"/>
      <c r="E45" s="697"/>
      <c r="F45" s="697"/>
      <c r="G45" s="697"/>
      <c r="H45" s="697"/>
      <c r="I45" s="697"/>
      <c r="J45" s="697"/>
      <c r="K45" s="698"/>
    </row>
    <row r="46" spans="1:11" x14ac:dyDescent="0.25">
      <c r="A46" s="696"/>
      <c r="B46" s="697"/>
      <c r="C46" s="697"/>
      <c r="D46" s="697"/>
      <c r="E46" s="697"/>
      <c r="F46" s="697"/>
      <c r="G46" s="697"/>
      <c r="H46" s="697"/>
      <c r="I46" s="697"/>
      <c r="J46" s="697"/>
      <c r="K46" s="698"/>
    </row>
    <row r="47" spans="1:11" x14ac:dyDescent="0.25">
      <c r="A47" s="696"/>
      <c r="B47" s="697"/>
      <c r="C47" s="697"/>
      <c r="D47" s="697"/>
      <c r="E47" s="697"/>
      <c r="F47" s="697"/>
      <c r="G47" s="697"/>
      <c r="H47" s="697"/>
      <c r="I47" s="697"/>
      <c r="J47" s="697"/>
      <c r="K47" s="698"/>
    </row>
    <row r="48" spans="1:11" x14ac:dyDescent="0.25">
      <c r="A48" s="696"/>
      <c r="B48" s="697"/>
      <c r="C48" s="697"/>
      <c r="D48" s="697"/>
      <c r="E48" s="697"/>
      <c r="F48" s="697"/>
      <c r="G48" s="697"/>
      <c r="H48" s="697"/>
      <c r="I48" s="697"/>
      <c r="J48" s="697"/>
      <c r="K48" s="698"/>
    </row>
    <row r="49" spans="1:11" x14ac:dyDescent="0.25">
      <c r="A49" s="696"/>
      <c r="B49" s="697"/>
      <c r="C49" s="697"/>
      <c r="D49" s="697"/>
      <c r="E49" s="697"/>
      <c r="F49" s="697"/>
      <c r="G49" s="697"/>
      <c r="H49" s="697"/>
      <c r="I49" s="697"/>
      <c r="J49" s="697"/>
      <c r="K49" s="698"/>
    </row>
    <row r="50" spans="1:11" x14ac:dyDescent="0.25">
      <c r="A50" s="699"/>
      <c r="B50" s="700"/>
      <c r="C50" s="700"/>
      <c r="D50" s="700"/>
      <c r="E50" s="700"/>
      <c r="F50" s="700"/>
      <c r="G50" s="700"/>
      <c r="H50" s="700"/>
      <c r="I50" s="700"/>
      <c r="J50" s="700"/>
      <c r="K50" s="701"/>
    </row>
    <row r="51" spans="1:11" x14ac:dyDescent="0.25">
      <c r="A51" s="689"/>
      <c r="B51" s="689"/>
    </row>
    <row r="52" spans="1:11" x14ac:dyDescent="0.25">
      <c r="A52" s="689"/>
      <c r="B52" s="689"/>
    </row>
    <row r="53" spans="1:11" x14ac:dyDescent="0.25">
      <c r="A53" s="689"/>
      <c r="B53" s="689"/>
    </row>
    <row r="54" spans="1:11" x14ac:dyDescent="0.25">
      <c r="A54" s="689"/>
      <c r="B54" s="689"/>
      <c r="D54" s="6"/>
    </row>
    <row r="55" spans="1:11" x14ac:dyDescent="0.25">
      <c r="A55" s="689"/>
      <c r="B55" s="689"/>
    </row>
  </sheetData>
  <sheetProtection insertColumns="0" insertRows="0"/>
  <mergeCells count="22">
    <mergeCell ref="A2:K2"/>
    <mergeCell ref="A41:K41"/>
    <mergeCell ref="H5:I5"/>
    <mergeCell ref="A1:K1"/>
    <mergeCell ref="D4:E4"/>
    <mergeCell ref="D5:E5"/>
    <mergeCell ref="D6:E6"/>
    <mergeCell ref="F6:G6"/>
    <mergeCell ref="H6:I6"/>
    <mergeCell ref="J6:K6"/>
    <mergeCell ref="J4:K4"/>
    <mergeCell ref="A4:B4"/>
    <mergeCell ref="A5:B5"/>
    <mergeCell ref="A6:B6"/>
    <mergeCell ref="A7:B7"/>
    <mergeCell ref="A55:B55"/>
    <mergeCell ref="A40:B40"/>
    <mergeCell ref="A42:K50"/>
    <mergeCell ref="A51:B51"/>
    <mergeCell ref="A52:B52"/>
    <mergeCell ref="A53:B53"/>
    <mergeCell ref="A54:B54"/>
  </mergeCells>
  <pageMargins left="0.75" right="0.5" top="0.35" bottom="0.2" header="0.5" footer="0.5"/>
  <pageSetup orientation="portrait"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7FB6-701B-4682-8C77-85DABE8243AE}">
  <dimension ref="A1:P37"/>
  <sheetViews>
    <sheetView zoomScaleNormal="100" workbookViewId="0">
      <pane xSplit="2" ySplit="9" topLeftCell="C10" activePane="bottomRight" state="frozen"/>
      <selection pane="topRight" activeCell="C1" sqref="C1"/>
      <selection pane="bottomLeft" activeCell="A10" sqref="A10"/>
      <selection pane="bottomRight" activeCell="K41" sqref="K41"/>
    </sheetView>
  </sheetViews>
  <sheetFormatPr defaultColWidth="9.109375" defaultRowHeight="13.2" x14ac:dyDescent="0.25"/>
  <cols>
    <col min="1" max="1" width="1.5546875" style="465" customWidth="1"/>
    <col min="2" max="2" width="22" style="465" customWidth="1"/>
    <col min="3" max="5" width="6.109375" style="475" customWidth="1"/>
    <col min="6" max="14" width="6.109375" style="465" customWidth="1"/>
    <col min="15" max="15" width="15.6640625" style="465" customWidth="1"/>
    <col min="16" max="16384" width="9.109375" style="465"/>
  </cols>
  <sheetData>
    <row r="1" spans="1:16" ht="15.6" x14ac:dyDescent="0.3">
      <c r="A1" s="722" t="s">
        <v>441</v>
      </c>
      <c r="B1" s="722"/>
      <c r="C1" s="722"/>
      <c r="D1" s="722"/>
      <c r="E1" s="722"/>
      <c r="F1" s="722"/>
      <c r="G1" s="722"/>
      <c r="H1" s="722"/>
      <c r="I1" s="722"/>
      <c r="J1" s="722"/>
      <c r="K1" s="722"/>
      <c r="L1" s="722"/>
      <c r="M1" s="722"/>
      <c r="N1" s="722"/>
      <c r="O1" s="464"/>
    </row>
    <row r="2" spans="1:16" ht="15.6" x14ac:dyDescent="0.3">
      <c r="A2" s="722" t="s">
        <v>442</v>
      </c>
      <c r="B2" s="722"/>
      <c r="C2" s="722"/>
      <c r="D2" s="722"/>
      <c r="E2" s="722"/>
      <c r="F2" s="722"/>
      <c r="G2" s="722"/>
      <c r="H2" s="722"/>
      <c r="I2" s="722"/>
      <c r="J2" s="722"/>
      <c r="K2" s="722"/>
      <c r="L2" s="722"/>
      <c r="M2" s="722"/>
      <c r="N2" s="722"/>
      <c r="O2" s="464"/>
    </row>
    <row r="3" spans="1:16" ht="9.4499999999999993" customHeight="1" x14ac:dyDescent="0.3">
      <c r="A3" s="463"/>
      <c r="B3" s="463"/>
      <c r="C3" s="463"/>
      <c r="D3" s="463"/>
      <c r="E3" s="463"/>
      <c r="F3" s="463"/>
      <c r="G3" s="463"/>
      <c r="H3" s="463"/>
      <c r="I3" s="463"/>
      <c r="J3" s="463"/>
      <c r="K3" s="463"/>
      <c r="L3" s="463"/>
      <c r="M3" s="463"/>
      <c r="N3" s="463"/>
      <c r="O3" s="464"/>
    </row>
    <row r="4" spans="1:16" ht="28.5" customHeight="1" x14ac:dyDescent="0.3">
      <c r="A4" s="723" t="s">
        <v>443</v>
      </c>
      <c r="B4" s="723"/>
      <c r="C4" s="723"/>
      <c r="D4" s="723"/>
      <c r="E4" s="723"/>
      <c r="F4" s="723"/>
      <c r="G4" s="723"/>
      <c r="H4" s="723"/>
      <c r="I4" s="723"/>
      <c r="J4" s="723"/>
      <c r="K4" s="723"/>
      <c r="L4" s="723"/>
      <c r="M4" s="723"/>
      <c r="N4" s="723"/>
      <c r="O4" s="466"/>
    </row>
    <row r="5" spans="1:16" ht="27.75" customHeight="1" x14ac:dyDescent="0.3">
      <c r="A5" s="723" t="s">
        <v>444</v>
      </c>
      <c r="B5" s="723"/>
      <c r="C5" s="723"/>
      <c r="D5" s="723"/>
      <c r="E5" s="723"/>
      <c r="F5" s="723"/>
      <c r="G5" s="723"/>
      <c r="H5" s="723"/>
      <c r="I5" s="723"/>
      <c r="J5" s="723"/>
      <c r="K5" s="723"/>
      <c r="L5" s="723"/>
      <c r="M5" s="723"/>
      <c r="N5" s="723"/>
      <c r="O5" s="466"/>
    </row>
    <row r="6" spans="1:16" ht="15.6" x14ac:dyDescent="0.3">
      <c r="A6" s="463"/>
      <c r="B6" s="463"/>
      <c r="C6" s="463"/>
      <c r="D6" s="463"/>
      <c r="E6" s="463"/>
      <c r="F6" s="463"/>
      <c r="G6" s="463"/>
      <c r="H6" s="463"/>
      <c r="I6" s="463"/>
      <c r="J6" s="463"/>
      <c r="K6" s="463"/>
      <c r="L6" s="463"/>
      <c r="M6" s="463"/>
      <c r="N6" s="463"/>
    </row>
    <row r="7" spans="1:16" x14ac:dyDescent="0.25">
      <c r="C7" s="712" t="s">
        <v>195</v>
      </c>
      <c r="D7" s="712"/>
      <c r="E7" s="712"/>
      <c r="F7" s="467" t="s">
        <v>196</v>
      </c>
      <c r="G7" s="467"/>
      <c r="H7" s="467"/>
      <c r="I7" s="467" t="s">
        <v>197</v>
      </c>
      <c r="J7" s="467"/>
      <c r="K7" s="467"/>
      <c r="L7" s="712"/>
      <c r="M7" s="712"/>
      <c r="N7" s="712"/>
    </row>
    <row r="8" spans="1:16" x14ac:dyDescent="0.25">
      <c r="C8" s="711" t="s">
        <v>200</v>
      </c>
      <c r="D8" s="711"/>
      <c r="E8" s="711"/>
      <c r="F8" s="468" t="s">
        <v>200</v>
      </c>
      <c r="G8" s="468"/>
      <c r="H8" s="468"/>
      <c r="I8" s="711" t="s">
        <v>200</v>
      </c>
      <c r="J8" s="711"/>
      <c r="K8" s="711"/>
      <c r="L8" s="711" t="s">
        <v>371</v>
      </c>
      <c r="M8" s="711"/>
      <c r="N8" s="711"/>
    </row>
    <row r="9" spans="1:16" x14ac:dyDescent="0.25">
      <c r="C9" s="710" t="s">
        <v>445</v>
      </c>
      <c r="D9" s="710"/>
      <c r="E9" s="710"/>
      <c r="F9" s="710" t="s">
        <v>446</v>
      </c>
      <c r="G9" s="710"/>
      <c r="H9" s="710"/>
      <c r="I9" s="710" t="s">
        <v>447</v>
      </c>
      <c r="J9" s="710"/>
      <c r="K9" s="710"/>
      <c r="L9" s="710" t="s">
        <v>448</v>
      </c>
      <c r="M9" s="710"/>
      <c r="N9" s="710"/>
    </row>
    <row r="10" spans="1:16" x14ac:dyDescent="0.25">
      <c r="C10" s="469" t="s">
        <v>433</v>
      </c>
      <c r="D10" s="469" t="s">
        <v>434</v>
      </c>
      <c r="E10" s="469" t="s">
        <v>294</v>
      </c>
      <c r="F10" s="470" t="s">
        <v>433</v>
      </c>
      <c r="G10" s="470" t="s">
        <v>434</v>
      </c>
      <c r="H10" s="470" t="s">
        <v>294</v>
      </c>
      <c r="I10" s="470" t="s">
        <v>433</v>
      </c>
      <c r="J10" s="470" t="s">
        <v>434</v>
      </c>
      <c r="K10" s="470" t="s">
        <v>294</v>
      </c>
      <c r="L10" s="470" t="s">
        <v>433</v>
      </c>
      <c r="M10" s="470" t="s">
        <v>434</v>
      </c>
      <c r="N10" s="470" t="s">
        <v>294</v>
      </c>
      <c r="P10" s="471"/>
    </row>
    <row r="11" spans="1:16" x14ac:dyDescent="0.25">
      <c r="B11" s="472" t="s">
        <v>449</v>
      </c>
      <c r="C11" s="473">
        <v>23</v>
      </c>
      <c r="D11" s="473">
        <v>100</v>
      </c>
      <c r="E11" s="203">
        <f>C11+D11</f>
        <v>123</v>
      </c>
      <c r="F11" s="204">
        <v>22</v>
      </c>
      <c r="G11" s="204">
        <v>71</v>
      </c>
      <c r="H11" s="203">
        <f>F11+G11</f>
        <v>93</v>
      </c>
      <c r="I11" s="204">
        <v>22</v>
      </c>
      <c r="J11" s="204">
        <v>61</v>
      </c>
      <c r="K11" s="203">
        <f>I11+J11</f>
        <v>83</v>
      </c>
      <c r="L11" s="204">
        <v>21</v>
      </c>
      <c r="M11" s="204">
        <v>53</v>
      </c>
      <c r="N11" s="203">
        <f>L11+M11</f>
        <v>74</v>
      </c>
      <c r="P11" s="471"/>
    </row>
    <row r="12" spans="1:16" x14ac:dyDescent="0.25">
      <c r="B12" s="472" t="s">
        <v>450</v>
      </c>
      <c r="C12" s="473">
        <v>0</v>
      </c>
      <c r="D12" s="473">
        <v>0</v>
      </c>
      <c r="E12" s="203">
        <f t="shared" ref="E12:E27" si="0">C12+D12</f>
        <v>0</v>
      </c>
      <c r="F12" s="204">
        <v>0</v>
      </c>
      <c r="G12" s="204">
        <v>0</v>
      </c>
      <c r="H12" s="203">
        <f t="shared" ref="H12:H27" si="1">F12+G12</f>
        <v>0</v>
      </c>
      <c r="I12" s="204">
        <v>0</v>
      </c>
      <c r="J12" s="204">
        <v>0</v>
      </c>
      <c r="K12" s="203">
        <f t="shared" ref="K12:K27" si="2">I12+J12</f>
        <v>0</v>
      </c>
      <c r="L12" s="204">
        <v>0</v>
      </c>
      <c r="M12" s="204">
        <v>0</v>
      </c>
      <c r="N12" s="203">
        <f t="shared" ref="N12:N27" si="3">L12+M12</f>
        <v>0</v>
      </c>
      <c r="P12" s="471"/>
    </row>
    <row r="13" spans="1:16" x14ac:dyDescent="0.25">
      <c r="B13" s="472" t="s">
        <v>451</v>
      </c>
      <c r="C13" s="473">
        <v>0</v>
      </c>
      <c r="D13" s="473">
        <v>0</v>
      </c>
      <c r="E13" s="203">
        <f t="shared" si="0"/>
        <v>0</v>
      </c>
      <c r="F13" s="204">
        <v>0</v>
      </c>
      <c r="G13" s="204">
        <v>0</v>
      </c>
      <c r="H13" s="203">
        <f t="shared" si="1"/>
        <v>0</v>
      </c>
      <c r="I13" s="204">
        <v>0</v>
      </c>
      <c r="J13" s="204">
        <v>0</v>
      </c>
      <c r="K13" s="203">
        <f t="shared" si="2"/>
        <v>0</v>
      </c>
      <c r="L13" s="204">
        <v>0</v>
      </c>
      <c r="M13" s="204">
        <v>0</v>
      </c>
      <c r="N13" s="203">
        <f t="shared" si="3"/>
        <v>0</v>
      </c>
      <c r="P13" s="471"/>
    </row>
    <row r="14" spans="1:16" x14ac:dyDescent="0.25">
      <c r="B14" s="472" t="s">
        <v>425</v>
      </c>
      <c r="C14" s="473">
        <v>0</v>
      </c>
      <c r="D14" s="473">
        <v>1</v>
      </c>
      <c r="E14" s="203">
        <f t="shared" si="0"/>
        <v>1</v>
      </c>
      <c r="F14" s="204">
        <v>0</v>
      </c>
      <c r="G14" s="204">
        <v>1</v>
      </c>
      <c r="H14" s="203">
        <f t="shared" si="1"/>
        <v>1</v>
      </c>
      <c r="I14" s="204">
        <v>1</v>
      </c>
      <c r="J14" s="204">
        <v>0</v>
      </c>
      <c r="K14" s="203">
        <f t="shared" si="2"/>
        <v>1</v>
      </c>
      <c r="L14" s="204">
        <v>1</v>
      </c>
      <c r="M14" s="204">
        <v>0</v>
      </c>
      <c r="N14" s="203">
        <f t="shared" si="3"/>
        <v>1</v>
      </c>
      <c r="P14" s="471"/>
    </row>
    <row r="15" spans="1:16" x14ac:dyDescent="0.25">
      <c r="B15" s="472" t="s">
        <v>452</v>
      </c>
      <c r="C15" s="473">
        <v>1</v>
      </c>
      <c r="D15" s="473">
        <v>1</v>
      </c>
      <c r="E15" s="203">
        <f t="shared" si="0"/>
        <v>2</v>
      </c>
      <c r="F15" s="204">
        <v>1</v>
      </c>
      <c r="G15" s="204">
        <v>0</v>
      </c>
      <c r="H15" s="203">
        <f t="shared" si="1"/>
        <v>1</v>
      </c>
      <c r="I15" s="204">
        <v>1</v>
      </c>
      <c r="J15" s="204">
        <v>0</v>
      </c>
      <c r="K15" s="203">
        <f t="shared" si="2"/>
        <v>1</v>
      </c>
      <c r="L15" s="204">
        <v>1</v>
      </c>
      <c r="M15" s="204">
        <v>0</v>
      </c>
      <c r="N15" s="203">
        <f t="shared" si="3"/>
        <v>1</v>
      </c>
      <c r="P15" s="471"/>
    </row>
    <row r="16" spans="1:16" ht="26.4" x14ac:dyDescent="0.25">
      <c r="B16" s="472" t="s">
        <v>453</v>
      </c>
      <c r="C16" s="473">
        <v>0</v>
      </c>
      <c r="D16" s="473">
        <v>0</v>
      </c>
      <c r="E16" s="203">
        <f t="shared" si="0"/>
        <v>0</v>
      </c>
      <c r="F16" s="204">
        <v>0</v>
      </c>
      <c r="G16" s="204">
        <v>0</v>
      </c>
      <c r="H16" s="203">
        <f t="shared" si="1"/>
        <v>0</v>
      </c>
      <c r="I16" s="204">
        <v>0</v>
      </c>
      <c r="J16" s="204">
        <v>0</v>
      </c>
      <c r="K16" s="203">
        <f t="shared" si="2"/>
        <v>0</v>
      </c>
      <c r="L16" s="204">
        <v>0</v>
      </c>
      <c r="M16" s="204">
        <v>0</v>
      </c>
      <c r="N16" s="203">
        <f t="shared" si="3"/>
        <v>0</v>
      </c>
      <c r="P16" s="471"/>
    </row>
    <row r="17" spans="2:16" ht="26.4" x14ac:dyDescent="0.25">
      <c r="B17" s="472" t="s">
        <v>454</v>
      </c>
      <c r="C17" s="473">
        <v>14</v>
      </c>
      <c r="D17" s="473">
        <v>16</v>
      </c>
      <c r="E17" s="203">
        <f t="shared" si="0"/>
        <v>30</v>
      </c>
      <c r="F17" s="204">
        <v>15</v>
      </c>
      <c r="G17" s="204">
        <v>15</v>
      </c>
      <c r="H17" s="203">
        <f t="shared" si="1"/>
        <v>30</v>
      </c>
      <c r="I17" s="204">
        <v>11</v>
      </c>
      <c r="J17" s="204">
        <v>19</v>
      </c>
      <c r="K17" s="203">
        <f t="shared" si="2"/>
        <v>30</v>
      </c>
      <c r="L17" s="204">
        <v>10</v>
      </c>
      <c r="M17" s="204">
        <v>18</v>
      </c>
      <c r="N17" s="203">
        <f t="shared" si="3"/>
        <v>28</v>
      </c>
      <c r="P17" s="471"/>
    </row>
    <row r="18" spans="2:16" x14ac:dyDescent="0.25">
      <c r="B18" s="472" t="s">
        <v>455</v>
      </c>
      <c r="C18" s="473">
        <v>4</v>
      </c>
      <c r="D18" s="473">
        <v>0</v>
      </c>
      <c r="E18" s="203">
        <f t="shared" si="0"/>
        <v>4</v>
      </c>
      <c r="F18" s="204">
        <v>4</v>
      </c>
      <c r="G18" s="204">
        <v>0</v>
      </c>
      <c r="H18" s="203">
        <f t="shared" si="1"/>
        <v>4</v>
      </c>
      <c r="I18" s="204">
        <v>5</v>
      </c>
      <c r="J18" s="204">
        <v>0</v>
      </c>
      <c r="K18" s="203">
        <f t="shared" si="2"/>
        <v>5</v>
      </c>
      <c r="L18" s="204">
        <v>4</v>
      </c>
      <c r="M18" s="204">
        <v>0</v>
      </c>
      <c r="N18" s="203">
        <f t="shared" si="3"/>
        <v>4</v>
      </c>
      <c r="P18" s="471"/>
    </row>
    <row r="19" spans="2:16" ht="26.4" x14ac:dyDescent="0.25">
      <c r="B19" s="472" t="s">
        <v>456</v>
      </c>
      <c r="C19" s="473">
        <v>3</v>
      </c>
      <c r="D19" s="473">
        <v>0</v>
      </c>
      <c r="E19" s="203">
        <f t="shared" si="0"/>
        <v>3</v>
      </c>
      <c r="F19" s="204">
        <v>3</v>
      </c>
      <c r="G19" s="204">
        <v>0</v>
      </c>
      <c r="H19" s="203">
        <f t="shared" si="1"/>
        <v>3</v>
      </c>
      <c r="I19" s="204">
        <v>2</v>
      </c>
      <c r="J19" s="204">
        <v>0</v>
      </c>
      <c r="K19" s="203">
        <f t="shared" si="2"/>
        <v>2</v>
      </c>
      <c r="L19" s="204">
        <v>2</v>
      </c>
      <c r="M19" s="204">
        <v>0</v>
      </c>
      <c r="N19" s="203">
        <f t="shared" si="3"/>
        <v>2</v>
      </c>
      <c r="P19" s="471"/>
    </row>
    <row r="20" spans="2:16" ht="27.45" customHeight="1" x14ac:dyDescent="0.25">
      <c r="B20" s="472" t="s">
        <v>457</v>
      </c>
      <c r="C20" s="473">
        <v>2</v>
      </c>
      <c r="D20" s="473">
        <v>1</v>
      </c>
      <c r="E20" s="203">
        <f t="shared" si="0"/>
        <v>3</v>
      </c>
      <c r="F20" s="204">
        <v>1</v>
      </c>
      <c r="G20" s="204">
        <v>0</v>
      </c>
      <c r="H20" s="203">
        <f t="shared" si="1"/>
        <v>1</v>
      </c>
      <c r="I20" s="204">
        <v>1</v>
      </c>
      <c r="J20" s="204">
        <v>0</v>
      </c>
      <c r="K20" s="203">
        <f t="shared" si="2"/>
        <v>1</v>
      </c>
      <c r="L20" s="204">
        <v>1</v>
      </c>
      <c r="M20" s="204">
        <v>1</v>
      </c>
      <c r="N20" s="203">
        <f t="shared" si="3"/>
        <v>2</v>
      </c>
      <c r="P20" s="471"/>
    </row>
    <row r="21" spans="2:16" ht="50.25" customHeight="1" x14ac:dyDescent="0.25">
      <c r="B21" s="472" t="s">
        <v>458</v>
      </c>
      <c r="C21" s="473">
        <v>0</v>
      </c>
      <c r="D21" s="473">
        <v>0</v>
      </c>
      <c r="E21" s="203">
        <f t="shared" si="0"/>
        <v>0</v>
      </c>
      <c r="F21" s="204">
        <v>0</v>
      </c>
      <c r="G21" s="204">
        <v>0</v>
      </c>
      <c r="H21" s="203">
        <f t="shared" si="1"/>
        <v>0</v>
      </c>
      <c r="I21" s="204">
        <v>0</v>
      </c>
      <c r="J21" s="204">
        <v>0</v>
      </c>
      <c r="K21" s="203">
        <f t="shared" si="2"/>
        <v>0</v>
      </c>
      <c r="L21" s="204">
        <v>0</v>
      </c>
      <c r="M21" s="204">
        <v>0</v>
      </c>
      <c r="N21" s="203">
        <f t="shared" si="3"/>
        <v>0</v>
      </c>
      <c r="P21" s="471"/>
    </row>
    <row r="22" spans="2:16" ht="26.4" x14ac:dyDescent="0.25">
      <c r="B22" s="472" t="s">
        <v>459</v>
      </c>
      <c r="C22" s="473">
        <v>0</v>
      </c>
      <c r="D22" s="473">
        <v>0</v>
      </c>
      <c r="E22" s="203">
        <f t="shared" si="0"/>
        <v>0</v>
      </c>
      <c r="F22" s="204">
        <v>0</v>
      </c>
      <c r="G22" s="204">
        <v>0</v>
      </c>
      <c r="H22" s="203">
        <f t="shared" si="1"/>
        <v>0</v>
      </c>
      <c r="I22" s="204">
        <v>0</v>
      </c>
      <c r="J22" s="204">
        <v>0</v>
      </c>
      <c r="K22" s="203">
        <f t="shared" si="2"/>
        <v>0</v>
      </c>
      <c r="L22" s="204">
        <v>0</v>
      </c>
      <c r="M22" s="204">
        <v>0</v>
      </c>
      <c r="N22" s="203">
        <f t="shared" si="3"/>
        <v>0</v>
      </c>
      <c r="P22" s="471"/>
    </row>
    <row r="23" spans="2:16" x14ac:dyDescent="0.25">
      <c r="B23" s="472" t="s">
        <v>460</v>
      </c>
      <c r="C23" s="473">
        <v>2</v>
      </c>
      <c r="D23" s="473">
        <v>10</v>
      </c>
      <c r="E23" s="203">
        <f t="shared" si="0"/>
        <v>12</v>
      </c>
      <c r="F23" s="204">
        <v>2</v>
      </c>
      <c r="G23" s="204">
        <v>11</v>
      </c>
      <c r="H23" s="203">
        <f t="shared" si="1"/>
        <v>13</v>
      </c>
      <c r="I23" s="204">
        <v>2</v>
      </c>
      <c r="J23" s="204">
        <v>12</v>
      </c>
      <c r="K23" s="203">
        <f t="shared" si="2"/>
        <v>14</v>
      </c>
      <c r="L23" s="204">
        <v>3</v>
      </c>
      <c r="M23" s="204">
        <v>9</v>
      </c>
      <c r="N23" s="203">
        <f t="shared" si="3"/>
        <v>12</v>
      </c>
    </row>
    <row r="24" spans="2:16" ht="26.4" x14ac:dyDescent="0.25">
      <c r="B24" s="472" t="s">
        <v>461</v>
      </c>
      <c r="C24" s="473">
        <v>2</v>
      </c>
      <c r="D24" s="473">
        <v>0</v>
      </c>
      <c r="E24" s="203">
        <f t="shared" si="0"/>
        <v>2</v>
      </c>
      <c r="F24" s="204">
        <v>0</v>
      </c>
      <c r="G24" s="204">
        <v>0</v>
      </c>
      <c r="H24" s="203">
        <f t="shared" si="1"/>
        <v>0</v>
      </c>
      <c r="I24" s="204">
        <v>0</v>
      </c>
      <c r="J24" s="204">
        <v>0</v>
      </c>
      <c r="K24" s="203">
        <f t="shared" si="2"/>
        <v>0</v>
      </c>
      <c r="L24" s="204">
        <v>0</v>
      </c>
      <c r="M24" s="204">
        <v>0</v>
      </c>
      <c r="N24" s="203">
        <f t="shared" si="3"/>
        <v>0</v>
      </c>
    </row>
    <row r="25" spans="2:16" ht="26.4" x14ac:dyDescent="0.25">
      <c r="B25" s="472" t="s">
        <v>462</v>
      </c>
      <c r="C25" s="473">
        <v>0</v>
      </c>
      <c r="D25" s="473">
        <v>4</v>
      </c>
      <c r="E25" s="203">
        <f t="shared" si="0"/>
        <v>4</v>
      </c>
      <c r="F25" s="204">
        <v>2</v>
      </c>
      <c r="G25" s="204">
        <v>4</v>
      </c>
      <c r="H25" s="203">
        <f t="shared" si="1"/>
        <v>6</v>
      </c>
      <c r="I25" s="204">
        <v>3</v>
      </c>
      <c r="J25" s="204">
        <v>3</v>
      </c>
      <c r="K25" s="203">
        <f t="shared" si="2"/>
        <v>6</v>
      </c>
      <c r="L25" s="204">
        <v>8</v>
      </c>
      <c r="M25" s="204">
        <v>5</v>
      </c>
      <c r="N25" s="203">
        <f t="shared" si="3"/>
        <v>13</v>
      </c>
    </row>
    <row r="26" spans="2:16" ht="26.4" x14ac:dyDescent="0.25">
      <c r="B26" s="472" t="s">
        <v>463</v>
      </c>
      <c r="C26" s="473">
        <v>0</v>
      </c>
      <c r="D26" s="473">
        <v>0</v>
      </c>
      <c r="E26" s="203">
        <f t="shared" si="0"/>
        <v>0</v>
      </c>
      <c r="F26" s="204">
        <v>0</v>
      </c>
      <c r="G26" s="204">
        <v>0</v>
      </c>
      <c r="H26" s="203">
        <f t="shared" si="1"/>
        <v>0</v>
      </c>
      <c r="I26" s="204">
        <v>0</v>
      </c>
      <c r="J26" s="204">
        <v>0</v>
      </c>
      <c r="K26" s="203">
        <f t="shared" si="2"/>
        <v>0</v>
      </c>
      <c r="L26" s="204">
        <v>0</v>
      </c>
      <c r="M26" s="204">
        <v>0</v>
      </c>
      <c r="N26" s="203">
        <f t="shared" si="3"/>
        <v>0</v>
      </c>
    </row>
    <row r="27" spans="2:16" ht="26.4" x14ac:dyDescent="0.25">
      <c r="B27" s="472" t="s">
        <v>464</v>
      </c>
      <c r="C27" s="473"/>
      <c r="D27" s="473">
        <v>0</v>
      </c>
      <c r="E27" s="203">
        <f t="shared" si="0"/>
        <v>0</v>
      </c>
      <c r="F27" s="204">
        <v>0</v>
      </c>
      <c r="G27" s="204">
        <v>0</v>
      </c>
      <c r="H27" s="203">
        <f t="shared" si="1"/>
        <v>0</v>
      </c>
      <c r="I27" s="204">
        <v>0</v>
      </c>
      <c r="J27" s="204">
        <v>0</v>
      </c>
      <c r="K27" s="203">
        <f t="shared" si="2"/>
        <v>0</v>
      </c>
      <c r="L27" s="204">
        <v>0</v>
      </c>
      <c r="M27" s="204">
        <v>0</v>
      </c>
      <c r="N27" s="203">
        <f t="shared" si="3"/>
        <v>0</v>
      </c>
    </row>
    <row r="28" spans="2:16" x14ac:dyDescent="0.25">
      <c r="C28" s="474"/>
      <c r="D28" s="474"/>
      <c r="E28" s="474"/>
      <c r="F28" s="474"/>
      <c r="G28" s="474"/>
      <c r="H28" s="474"/>
      <c r="I28" s="474"/>
      <c r="J28" s="474"/>
      <c r="K28" s="474"/>
      <c r="L28" s="474"/>
      <c r="M28" s="474"/>
      <c r="N28" s="474"/>
    </row>
    <row r="29" spans="2:16" x14ac:dyDescent="0.25">
      <c r="B29" s="465" t="s">
        <v>294</v>
      </c>
      <c r="C29" s="203">
        <f>SUM(C11:C27)</f>
        <v>51</v>
      </c>
      <c r="D29" s="203">
        <f t="shared" ref="D29:N29" si="4">SUM(D11:D27)</f>
        <v>133</v>
      </c>
      <c r="E29" s="203">
        <f t="shared" si="4"/>
        <v>184</v>
      </c>
      <c r="F29" s="203">
        <f t="shared" si="4"/>
        <v>50</v>
      </c>
      <c r="G29" s="203">
        <f t="shared" si="4"/>
        <v>102</v>
      </c>
      <c r="H29" s="203">
        <f t="shared" si="4"/>
        <v>152</v>
      </c>
      <c r="I29" s="203">
        <f t="shared" si="4"/>
        <v>48</v>
      </c>
      <c r="J29" s="203">
        <f t="shared" si="4"/>
        <v>95</v>
      </c>
      <c r="K29" s="203">
        <f t="shared" si="4"/>
        <v>143</v>
      </c>
      <c r="L29" s="203">
        <f t="shared" si="4"/>
        <v>51</v>
      </c>
      <c r="M29" s="203">
        <f t="shared" si="4"/>
        <v>86</v>
      </c>
      <c r="N29" s="203">
        <f t="shared" si="4"/>
        <v>137</v>
      </c>
    </row>
    <row r="32" spans="2:16" ht="14.4" x14ac:dyDescent="0.3">
      <c r="B32" s="465" t="s">
        <v>101</v>
      </c>
      <c r="C32" s="465"/>
      <c r="D32" s="465"/>
      <c r="E32" s="465"/>
      <c r="G32"/>
    </row>
    <row r="33" spans="2:14" ht="13.2" customHeight="1" x14ac:dyDescent="0.25">
      <c r="B33" s="713" t="s">
        <v>465</v>
      </c>
      <c r="C33" s="714"/>
      <c r="D33" s="714"/>
      <c r="E33" s="714"/>
      <c r="F33" s="714"/>
      <c r="G33" s="714"/>
      <c r="H33" s="714"/>
      <c r="I33" s="714"/>
      <c r="J33" s="714"/>
      <c r="K33" s="714"/>
      <c r="L33" s="714"/>
      <c r="M33" s="714"/>
      <c r="N33" s="715"/>
    </row>
    <row r="34" spans="2:14" ht="13.2" customHeight="1" x14ac:dyDescent="0.25">
      <c r="B34" s="716"/>
      <c r="C34" s="717"/>
      <c r="D34" s="717"/>
      <c r="E34" s="717"/>
      <c r="F34" s="717"/>
      <c r="G34" s="717"/>
      <c r="H34" s="717"/>
      <c r="I34" s="717"/>
      <c r="J34" s="717"/>
      <c r="K34" s="717"/>
      <c r="L34" s="717"/>
      <c r="M34" s="717"/>
      <c r="N34" s="718"/>
    </row>
    <row r="35" spans="2:14" ht="13.2" customHeight="1" x14ac:dyDescent="0.25">
      <c r="B35" s="716"/>
      <c r="C35" s="717"/>
      <c r="D35" s="717"/>
      <c r="E35" s="717"/>
      <c r="F35" s="717"/>
      <c r="G35" s="717"/>
      <c r="H35" s="717"/>
      <c r="I35" s="717"/>
      <c r="J35" s="717"/>
      <c r="K35" s="717"/>
      <c r="L35" s="717"/>
      <c r="M35" s="717"/>
      <c r="N35" s="718"/>
    </row>
    <row r="36" spans="2:14" x14ac:dyDescent="0.25">
      <c r="B36" s="716"/>
      <c r="C36" s="717"/>
      <c r="D36" s="717"/>
      <c r="E36" s="717"/>
      <c r="F36" s="717"/>
      <c r="G36" s="717"/>
      <c r="H36" s="717"/>
      <c r="I36" s="717"/>
      <c r="J36" s="717"/>
      <c r="K36" s="717"/>
      <c r="L36" s="717"/>
      <c r="M36" s="717"/>
      <c r="N36" s="718"/>
    </row>
    <row r="37" spans="2:14" x14ac:dyDescent="0.25">
      <c r="B37" s="719"/>
      <c r="C37" s="720"/>
      <c r="D37" s="720"/>
      <c r="E37" s="720"/>
      <c r="F37" s="720"/>
      <c r="G37" s="720"/>
      <c r="H37" s="720"/>
      <c r="I37" s="720"/>
      <c r="J37" s="720"/>
      <c r="K37" s="720"/>
      <c r="L37" s="720"/>
      <c r="M37" s="720"/>
      <c r="N37" s="721"/>
    </row>
  </sheetData>
  <sheetProtection insertColumns="0" insertRows="0"/>
  <mergeCells count="14">
    <mergeCell ref="A1:N1"/>
    <mergeCell ref="A2:N2"/>
    <mergeCell ref="A4:N4"/>
    <mergeCell ref="A5:N5"/>
    <mergeCell ref="C8:E8"/>
    <mergeCell ref="I8:K8"/>
    <mergeCell ref="L7:N7"/>
    <mergeCell ref="L9:N9"/>
    <mergeCell ref="L8:N8"/>
    <mergeCell ref="C7:E7"/>
    <mergeCell ref="B33:N37"/>
    <mergeCell ref="C9:E9"/>
    <mergeCell ref="F9:H9"/>
    <mergeCell ref="I9:K9"/>
  </mergeCells>
  <pageMargins left="0.5" right="0.35" top="0.75" bottom="0.5" header="0.5" footer="0.5"/>
  <pageSetup orientation="portrait" r:id="rId1"/>
  <headerFooter alignWithMargins="0">
    <oddFooter>&amp;L&amp;"Garamond,Regular"Revised October 2018&amp;C&amp;"Garamond,Regular"12</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3A6A-B6DD-4AC8-A697-4B9D0992837C}">
  <sheetPr>
    <pageSetUpPr fitToPage="1"/>
  </sheetPr>
  <dimension ref="A1:I118"/>
  <sheetViews>
    <sheetView tabSelected="1" zoomScaleNormal="100" workbookViewId="0">
      <pane xSplit="2" ySplit="3" topLeftCell="C23" activePane="bottomRight" state="frozen"/>
      <selection pane="topRight" activeCell="C1" sqref="C1"/>
      <selection pane="bottomLeft" activeCell="A4" sqref="A4"/>
      <selection pane="bottomRight" activeCell="J35" sqref="J35"/>
    </sheetView>
  </sheetViews>
  <sheetFormatPr defaultColWidth="9.109375" defaultRowHeight="13.2" x14ac:dyDescent="0.25"/>
  <cols>
    <col min="1" max="1" width="3.6640625" style="567" customWidth="1"/>
    <col min="2" max="2" width="43" style="476" customWidth="1"/>
    <col min="3" max="3" width="14.88671875" style="476" customWidth="1"/>
    <col min="4" max="4" width="16.6640625" style="476" customWidth="1"/>
    <col min="5" max="5" width="13.5546875" style="476" customWidth="1"/>
    <col min="6" max="6" width="13.88671875" style="476" customWidth="1"/>
    <col min="7" max="7" width="12.109375" style="476" customWidth="1"/>
    <col min="8" max="8" width="13.33203125" style="476" customWidth="1"/>
    <col min="9" max="16384" width="9.109375" style="476"/>
  </cols>
  <sheetData>
    <row r="1" spans="1:9" ht="15.6" x14ac:dyDescent="0.3">
      <c r="A1" s="722" t="s">
        <v>466</v>
      </c>
      <c r="B1" s="722"/>
      <c r="C1" s="722"/>
      <c r="D1" s="722"/>
      <c r="E1" s="722"/>
      <c r="F1" s="722"/>
      <c r="G1" s="722"/>
    </row>
    <row r="2" spans="1:9" ht="15.6" x14ac:dyDescent="0.3">
      <c r="A2" s="722" t="s">
        <v>467</v>
      </c>
      <c r="B2" s="722"/>
      <c r="C2" s="722"/>
      <c r="D2" s="722"/>
      <c r="E2" s="722"/>
      <c r="F2" s="722"/>
      <c r="G2" s="722"/>
    </row>
    <row r="3" spans="1:9" s="529" customFormat="1" ht="37.5" customHeight="1" thickBot="1" x14ac:dyDescent="0.3">
      <c r="A3" s="724" t="s">
        <v>468</v>
      </c>
      <c r="B3" s="724"/>
      <c r="C3" s="527" t="s">
        <v>469</v>
      </c>
      <c r="D3" s="527" t="s">
        <v>470</v>
      </c>
      <c r="E3" s="528" t="s">
        <v>471</v>
      </c>
      <c r="F3" s="527" t="s">
        <v>472</v>
      </c>
      <c r="G3" s="528" t="s">
        <v>473</v>
      </c>
    </row>
    <row r="4" spans="1:9" s="529" customFormat="1" ht="18" customHeight="1" thickTop="1" x14ac:dyDescent="0.25">
      <c r="A4" s="530"/>
      <c r="B4" s="531" t="s">
        <v>474</v>
      </c>
      <c r="C4" s="532"/>
      <c r="D4" s="532"/>
      <c r="E4" s="533"/>
      <c r="F4" s="533"/>
      <c r="G4" s="534"/>
    </row>
    <row r="5" spans="1:9" s="477" customFormat="1" ht="18" customHeight="1" x14ac:dyDescent="0.25">
      <c r="A5" s="485" t="s">
        <v>17</v>
      </c>
      <c r="B5" s="486" t="s">
        <v>475</v>
      </c>
      <c r="C5" s="536">
        <v>4017534</v>
      </c>
      <c r="D5" s="536">
        <v>3732969</v>
      </c>
      <c r="E5" s="536">
        <v>3552975</v>
      </c>
      <c r="F5" s="537">
        <v>3515554</v>
      </c>
      <c r="G5" s="536">
        <v>3515554</v>
      </c>
    </row>
    <row r="6" spans="1:9" s="477" customFormat="1" ht="18" customHeight="1" x14ac:dyDescent="0.25">
      <c r="A6" s="485" t="s">
        <v>17</v>
      </c>
      <c r="B6" s="486" t="s">
        <v>476</v>
      </c>
      <c r="C6" s="535"/>
      <c r="D6" s="535"/>
      <c r="E6" s="536"/>
      <c r="F6" s="536"/>
      <c r="G6" s="537"/>
    </row>
    <row r="7" spans="1:9" s="477" customFormat="1" ht="18" customHeight="1" x14ac:dyDescent="0.25">
      <c r="A7" s="485" t="s">
        <v>17</v>
      </c>
      <c r="B7" s="538" t="s">
        <v>477</v>
      </c>
      <c r="C7" s="535">
        <v>-91905</v>
      </c>
      <c r="D7" s="535">
        <v>-279665</v>
      </c>
      <c r="E7" s="536">
        <v>-134050</v>
      </c>
      <c r="F7" s="536">
        <v>-130000</v>
      </c>
      <c r="G7" s="537">
        <v>-130000</v>
      </c>
      <c r="H7" s="477" t="s">
        <v>13</v>
      </c>
    </row>
    <row r="8" spans="1:9" s="477" customFormat="1" ht="18" customHeight="1" x14ac:dyDescent="0.25">
      <c r="A8" s="511"/>
      <c r="B8" s="539" t="s">
        <v>478</v>
      </c>
      <c r="C8" s="536">
        <f>SUM(C5:C7)</f>
        <v>3925629</v>
      </c>
      <c r="D8" s="536">
        <f>SUM(D5:D7)</f>
        <v>3453304</v>
      </c>
      <c r="E8" s="536">
        <f>SUM(E5:E7)</f>
        <v>3418925</v>
      </c>
      <c r="F8" s="537">
        <f>SUM(F5:F7)</f>
        <v>3385554</v>
      </c>
      <c r="G8" s="536">
        <f>SUM(G5:G7)</f>
        <v>3385554</v>
      </c>
    </row>
    <row r="9" spans="1:9" s="477" customFormat="1" ht="18" customHeight="1" x14ac:dyDescent="0.25">
      <c r="A9" s="485" t="s">
        <v>17</v>
      </c>
      <c r="B9" s="490" t="s">
        <v>479</v>
      </c>
      <c r="C9" s="536">
        <v>370939</v>
      </c>
      <c r="D9" s="536">
        <v>269936</v>
      </c>
      <c r="E9" s="536">
        <v>256326</v>
      </c>
      <c r="F9" s="537">
        <v>256326</v>
      </c>
      <c r="G9" s="536">
        <v>256326</v>
      </c>
    </row>
    <row r="10" spans="1:9" s="477" customFormat="1" ht="18" customHeight="1" x14ac:dyDescent="0.25">
      <c r="A10" s="485" t="s">
        <v>17</v>
      </c>
      <c r="B10" s="490" t="s">
        <v>480</v>
      </c>
      <c r="C10" s="536">
        <v>88626</v>
      </c>
      <c r="D10" s="536">
        <v>52257</v>
      </c>
      <c r="E10" s="536">
        <v>67952</v>
      </c>
      <c r="F10" s="537">
        <v>67952</v>
      </c>
      <c r="G10" s="536">
        <v>67952</v>
      </c>
    </row>
    <row r="11" spans="1:9" s="477" customFormat="1" ht="18" customHeight="1" x14ac:dyDescent="0.25">
      <c r="A11" s="485" t="s">
        <v>17</v>
      </c>
      <c r="B11" s="491" t="s">
        <v>481</v>
      </c>
      <c r="C11" s="540">
        <v>245998</v>
      </c>
      <c r="D11" s="540">
        <v>207663</v>
      </c>
      <c r="E11" s="540">
        <v>173912</v>
      </c>
      <c r="F11" s="541">
        <v>173912</v>
      </c>
      <c r="G11" s="541">
        <v>173912</v>
      </c>
    </row>
    <row r="12" spans="1:9" s="477" customFormat="1" ht="18" customHeight="1" x14ac:dyDescent="0.25">
      <c r="A12" s="542"/>
      <c r="B12" s="491" t="s">
        <v>482</v>
      </c>
      <c r="C12" s="540"/>
      <c r="D12" s="540"/>
      <c r="E12" s="540"/>
      <c r="F12" s="541"/>
      <c r="G12" s="541"/>
    </row>
    <row r="13" spans="1:9" s="477" customFormat="1" ht="18" customHeight="1" x14ac:dyDescent="0.25">
      <c r="A13" s="485" t="s">
        <v>17</v>
      </c>
      <c r="B13" s="543" t="s">
        <v>483</v>
      </c>
      <c r="C13" s="540">
        <v>122446</v>
      </c>
      <c r="D13" s="540">
        <v>163824</v>
      </c>
      <c r="E13" s="540">
        <v>412895</v>
      </c>
      <c r="F13" s="541">
        <v>412895</v>
      </c>
      <c r="G13" s="541">
        <v>412895</v>
      </c>
    </row>
    <row r="14" spans="1:9" s="477" customFormat="1" ht="18" customHeight="1" x14ac:dyDescent="0.25">
      <c r="A14" s="511"/>
      <c r="B14" s="543" t="s">
        <v>484</v>
      </c>
      <c r="C14" s="540"/>
      <c r="D14" s="540"/>
      <c r="E14" s="540"/>
      <c r="F14" s="541">
        <v>286709</v>
      </c>
      <c r="G14" s="541">
        <v>75000</v>
      </c>
    </row>
    <row r="15" spans="1:9" s="477" customFormat="1" ht="18" customHeight="1" thickBot="1" x14ac:dyDescent="0.3">
      <c r="A15" s="542"/>
      <c r="B15" s="506" t="s">
        <v>485</v>
      </c>
      <c r="C15" s="544" t="s">
        <v>13</v>
      </c>
      <c r="D15" s="544" t="s">
        <v>13</v>
      </c>
      <c r="E15" s="544" t="s">
        <v>13</v>
      </c>
      <c r="F15" s="544" t="s">
        <v>13</v>
      </c>
      <c r="G15" s="544" t="s">
        <v>13</v>
      </c>
    </row>
    <row r="16" spans="1:9" s="477" customFormat="1" ht="18" customHeight="1" thickTop="1" x14ac:dyDescent="0.3">
      <c r="A16" s="501"/>
      <c r="B16" s="538" t="s">
        <v>486</v>
      </c>
      <c r="C16" s="545">
        <f>SUM(C8:C15)</f>
        <v>4753638</v>
      </c>
      <c r="D16" s="545">
        <f>SUM(D8:D15)</f>
        <v>4146984</v>
      </c>
      <c r="E16" s="545">
        <f>SUM(E8:E15)</f>
        <v>4330010</v>
      </c>
      <c r="F16" s="545">
        <f>SUM(F8:F15)</f>
        <v>4583348</v>
      </c>
      <c r="G16" s="545">
        <f>SUM(G8:G15)</f>
        <v>4371639</v>
      </c>
      <c r="I16" s="477" t="s">
        <v>13</v>
      </c>
    </row>
    <row r="17" spans="1:9" s="477" customFormat="1" ht="18" customHeight="1" x14ac:dyDescent="0.25">
      <c r="A17" s="501"/>
      <c r="B17" s="502" t="s">
        <v>487</v>
      </c>
      <c r="C17" s="546"/>
      <c r="D17" s="546"/>
      <c r="E17" s="546"/>
      <c r="F17" s="546"/>
      <c r="G17" s="547"/>
      <c r="I17" s="477" t="s">
        <v>13</v>
      </c>
    </row>
    <row r="18" spans="1:9" s="477" customFormat="1" ht="18" customHeight="1" x14ac:dyDescent="0.25">
      <c r="A18" s="485" t="s">
        <v>17</v>
      </c>
      <c r="B18" s="490" t="s">
        <v>488</v>
      </c>
      <c r="C18" s="536">
        <v>3868013</v>
      </c>
      <c r="D18" s="536">
        <v>3965253</v>
      </c>
      <c r="E18" s="536">
        <v>3905728</v>
      </c>
      <c r="F18" s="536">
        <f>E18*1.03</f>
        <v>4022899.8400000003</v>
      </c>
      <c r="G18" s="537">
        <f>F18*1.03</f>
        <v>4143586.8352000006</v>
      </c>
    </row>
    <row r="19" spans="1:9" s="477" customFormat="1" ht="18" customHeight="1" x14ac:dyDescent="0.25">
      <c r="A19" s="485" t="s">
        <v>17</v>
      </c>
      <c r="B19" s="490" t="s">
        <v>412</v>
      </c>
      <c r="C19" s="536">
        <v>81821</v>
      </c>
      <c r="D19" s="536">
        <v>83269</v>
      </c>
      <c r="E19" s="535">
        <v>81463</v>
      </c>
      <c r="F19" s="535">
        <f t="shared" ref="F19:G23" si="0">E19*1.03</f>
        <v>83906.89</v>
      </c>
      <c r="G19" s="548">
        <f t="shared" si="0"/>
        <v>86424.096699999995</v>
      </c>
    </row>
    <row r="20" spans="1:9" s="477" customFormat="1" ht="18" customHeight="1" x14ac:dyDescent="0.25">
      <c r="A20" s="485" t="s">
        <v>17</v>
      </c>
      <c r="B20" s="490" t="s">
        <v>489</v>
      </c>
      <c r="C20" s="535">
        <v>4404</v>
      </c>
      <c r="D20" s="536">
        <v>3952</v>
      </c>
      <c r="E20" s="537">
        <v>7549</v>
      </c>
      <c r="F20" s="536">
        <f t="shared" si="0"/>
        <v>7775.47</v>
      </c>
      <c r="G20" s="537">
        <f t="shared" si="0"/>
        <v>8008.7341000000006</v>
      </c>
    </row>
    <row r="21" spans="1:9" s="477" customFormat="1" ht="18" customHeight="1" x14ac:dyDescent="0.25">
      <c r="A21" s="485" t="s">
        <v>17</v>
      </c>
      <c r="B21" s="486" t="s">
        <v>490</v>
      </c>
      <c r="C21" s="535">
        <v>492860</v>
      </c>
      <c r="D21" s="536">
        <v>291221</v>
      </c>
      <c r="E21" s="537">
        <v>362324</v>
      </c>
      <c r="F21" s="536">
        <f t="shared" si="0"/>
        <v>373193.72000000003</v>
      </c>
      <c r="G21" s="537">
        <f t="shared" si="0"/>
        <v>384389.53160000005</v>
      </c>
    </row>
    <row r="22" spans="1:9" s="477" customFormat="1" ht="18" customHeight="1" x14ac:dyDescent="0.25">
      <c r="A22" s="485" t="s">
        <v>17</v>
      </c>
      <c r="B22" s="490" t="s">
        <v>491</v>
      </c>
      <c r="C22" s="536">
        <v>938467</v>
      </c>
      <c r="D22" s="536">
        <v>904171</v>
      </c>
      <c r="E22" s="537">
        <v>853861</v>
      </c>
      <c r="F22" s="536">
        <f t="shared" si="0"/>
        <v>879476.83000000007</v>
      </c>
      <c r="G22" s="537">
        <f t="shared" si="0"/>
        <v>905861.13490000006</v>
      </c>
    </row>
    <row r="23" spans="1:9" s="477" customFormat="1" ht="18" customHeight="1" x14ac:dyDescent="0.25">
      <c r="A23" s="485" t="s">
        <v>17</v>
      </c>
      <c r="B23" s="490" t="s">
        <v>492</v>
      </c>
      <c r="C23" s="536">
        <v>2955767</v>
      </c>
      <c r="D23" s="536">
        <v>4174838</v>
      </c>
      <c r="E23" s="537">
        <v>4882159</v>
      </c>
      <c r="F23" s="536">
        <f t="shared" si="0"/>
        <v>5028623.7700000005</v>
      </c>
      <c r="G23" s="537">
        <f t="shared" si="0"/>
        <v>5179482.4831000008</v>
      </c>
    </row>
    <row r="24" spans="1:9" s="477" customFormat="1" ht="18" customHeight="1" x14ac:dyDescent="0.25">
      <c r="A24" s="542"/>
      <c r="B24" s="490" t="s">
        <v>493</v>
      </c>
      <c r="C24" s="536"/>
      <c r="D24" s="536"/>
      <c r="E24" s="537"/>
      <c r="F24" s="536"/>
      <c r="G24" s="537"/>
    </row>
    <row r="25" spans="1:9" s="477" customFormat="1" ht="18" customHeight="1" x14ac:dyDescent="0.25">
      <c r="A25" s="485" t="s">
        <v>17</v>
      </c>
      <c r="B25" s="490" t="s">
        <v>494</v>
      </c>
      <c r="C25" s="536">
        <v>777654</v>
      </c>
      <c r="D25" s="536">
        <v>407982</v>
      </c>
      <c r="E25" s="537">
        <v>814250</v>
      </c>
      <c r="F25" s="536">
        <f>E25*1.03</f>
        <v>838677.5</v>
      </c>
      <c r="G25" s="537">
        <f>(F25*1.03)+300000</f>
        <v>1163837.8250000002</v>
      </c>
    </row>
    <row r="26" spans="1:9" s="477" customFormat="1" ht="27.45" customHeight="1" x14ac:dyDescent="0.25">
      <c r="A26" s="485" t="s">
        <v>17</v>
      </c>
      <c r="B26" s="549" t="s">
        <v>495</v>
      </c>
      <c r="C26" s="536">
        <v>1929294</v>
      </c>
      <c r="D26" s="536">
        <v>1954129</v>
      </c>
      <c r="E26" s="537">
        <v>2450074</v>
      </c>
      <c r="F26" s="536">
        <f>E26*1.03</f>
        <v>2523576.2200000002</v>
      </c>
      <c r="G26" s="537">
        <f>F26*1.03</f>
        <v>2599283.5066000004</v>
      </c>
    </row>
    <row r="27" spans="1:9" s="477" customFormat="1" ht="18" customHeight="1" x14ac:dyDescent="0.25">
      <c r="A27" s="485" t="s">
        <v>17</v>
      </c>
      <c r="B27" s="490" t="s">
        <v>496</v>
      </c>
      <c r="C27" s="535">
        <v>70086</v>
      </c>
      <c r="D27" s="536">
        <v>102796</v>
      </c>
      <c r="E27" s="537">
        <v>91290</v>
      </c>
      <c r="F27" s="536">
        <f>E27*1.03</f>
        <v>94028.7</v>
      </c>
      <c r="G27" s="537">
        <f>F27*1.03</f>
        <v>96849.561000000002</v>
      </c>
    </row>
    <row r="28" spans="1:9" s="477" customFormat="1" ht="18" customHeight="1" x14ac:dyDescent="0.25">
      <c r="A28" s="485" t="s">
        <v>17</v>
      </c>
      <c r="B28" s="491" t="s">
        <v>497</v>
      </c>
      <c r="C28" s="536"/>
      <c r="D28" s="540"/>
      <c r="E28" s="541"/>
      <c r="F28" s="540"/>
      <c r="G28" s="541"/>
    </row>
    <row r="29" spans="1:9" s="477" customFormat="1" ht="18" customHeight="1" x14ac:dyDescent="0.25">
      <c r="A29" s="485" t="s">
        <v>17</v>
      </c>
      <c r="B29" s="543" t="s">
        <v>498</v>
      </c>
      <c r="C29" s="540">
        <v>108815</v>
      </c>
      <c r="D29" s="540">
        <v>410400</v>
      </c>
      <c r="E29" s="540">
        <v>-1679114</v>
      </c>
      <c r="F29" s="540">
        <f>D29*1.03</f>
        <v>422712</v>
      </c>
      <c r="G29" s="540">
        <f>F29*1.03</f>
        <v>435393.36</v>
      </c>
    </row>
    <row r="30" spans="1:9" s="477" customFormat="1" ht="18" customHeight="1" thickBot="1" x14ac:dyDescent="0.3">
      <c r="A30" s="501"/>
      <c r="B30" s="550" t="s">
        <v>499</v>
      </c>
      <c r="C30" s="544" t="s">
        <v>13</v>
      </c>
      <c r="D30" s="544"/>
      <c r="E30" s="544"/>
      <c r="F30" s="544">
        <f>3884551+4176756.49</f>
        <v>8061307.4900000002</v>
      </c>
      <c r="G30" s="544">
        <f>1318680</f>
        <v>1318680</v>
      </c>
    </row>
    <row r="31" spans="1:9" s="477" customFormat="1" ht="18" customHeight="1" thickTop="1" x14ac:dyDescent="0.3">
      <c r="A31" s="501"/>
      <c r="B31" s="551" t="s">
        <v>500</v>
      </c>
      <c r="C31" s="545">
        <f>SUM(C18:C30)</f>
        <v>11227181</v>
      </c>
      <c r="D31" s="545">
        <f>SUM(D18:D30)</f>
        <v>12298011</v>
      </c>
      <c r="E31" s="545">
        <f>SUM(E18:E30)</f>
        <v>11769584</v>
      </c>
      <c r="F31" s="545">
        <f>SUM(F18:F30)</f>
        <v>22336178.43</v>
      </c>
      <c r="G31" s="545">
        <f>SUM(G18:G30)</f>
        <v>16321797.0682</v>
      </c>
    </row>
    <row r="32" spans="1:9" s="477" customFormat="1" ht="18" customHeight="1" x14ac:dyDescent="0.3">
      <c r="A32" s="501"/>
      <c r="B32" s="552" t="s">
        <v>501</v>
      </c>
      <c r="C32" s="553">
        <f>(C16-C31)</f>
        <v>-6473543</v>
      </c>
      <c r="D32" s="553">
        <f>(D16-D31)</f>
        <v>-8151027</v>
      </c>
      <c r="E32" s="553">
        <f>(E16-E31)</f>
        <v>-7439574</v>
      </c>
      <c r="F32" s="553">
        <f>(F16-F31)</f>
        <v>-17752830.43</v>
      </c>
      <c r="G32" s="553">
        <f>(G16-G31)</f>
        <v>-11950158.0682</v>
      </c>
    </row>
    <row r="33" spans="1:8" s="477" customFormat="1" ht="18" customHeight="1" x14ac:dyDescent="0.25">
      <c r="A33" s="501"/>
      <c r="B33" s="508" t="s">
        <v>502</v>
      </c>
      <c r="C33" s="554"/>
      <c r="D33" s="554"/>
      <c r="E33" s="554"/>
      <c r="F33" s="554"/>
      <c r="G33" s="555"/>
    </row>
    <row r="34" spans="1:8" s="477" customFormat="1" ht="18" customHeight="1" x14ac:dyDescent="0.3">
      <c r="A34" s="485" t="s">
        <v>17</v>
      </c>
      <c r="B34" s="512" t="s">
        <v>503</v>
      </c>
      <c r="C34" s="573">
        <v>6165960</v>
      </c>
      <c r="D34" s="573">
        <v>6174213</v>
      </c>
      <c r="E34" s="573">
        <v>6307903</v>
      </c>
      <c r="F34" s="573">
        <v>6266412</v>
      </c>
      <c r="G34" s="573">
        <v>6588013</v>
      </c>
    </row>
    <row r="35" spans="1:8" s="477" customFormat="1" ht="18" customHeight="1" x14ac:dyDescent="0.3">
      <c r="A35" s="485" t="s">
        <v>17</v>
      </c>
      <c r="B35" s="490" t="s">
        <v>504</v>
      </c>
      <c r="C35" s="573">
        <v>79742</v>
      </c>
      <c r="D35" s="573">
        <v>467888</v>
      </c>
      <c r="E35" s="573">
        <v>-436707</v>
      </c>
      <c r="F35" s="573">
        <v>158337</v>
      </c>
      <c r="G35" s="573">
        <v>158337</v>
      </c>
    </row>
    <row r="36" spans="1:8" s="477" customFormat="1" ht="18" customHeight="1" x14ac:dyDescent="0.3">
      <c r="A36" s="485" t="s">
        <v>17</v>
      </c>
      <c r="B36" s="512" t="s">
        <v>505</v>
      </c>
      <c r="C36" s="573"/>
      <c r="D36" s="573"/>
      <c r="E36" s="573"/>
      <c r="F36" s="573"/>
      <c r="G36" s="573"/>
    </row>
    <row r="37" spans="1:8" s="477" customFormat="1" ht="18" customHeight="1" x14ac:dyDescent="0.3">
      <c r="A37" s="542"/>
      <c r="B37" s="556" t="s">
        <v>506</v>
      </c>
      <c r="C37" s="573">
        <v>21000</v>
      </c>
      <c r="D37" s="573">
        <v>39000</v>
      </c>
      <c r="E37" s="573">
        <v>134053</v>
      </c>
      <c r="F37" s="573">
        <v>134053</v>
      </c>
      <c r="G37" s="573">
        <v>134053</v>
      </c>
    </row>
    <row r="38" spans="1:8" s="477" customFormat="1" ht="18" customHeight="1" x14ac:dyDescent="0.3">
      <c r="A38" s="485" t="s">
        <v>17</v>
      </c>
      <c r="B38" s="557" t="s">
        <v>507</v>
      </c>
      <c r="C38" s="573">
        <v>1651803</v>
      </c>
      <c r="D38" s="573">
        <v>3616218</v>
      </c>
      <c r="E38" s="573">
        <v>3482852</v>
      </c>
      <c r="F38" s="573">
        <v>3482852</v>
      </c>
      <c r="G38" s="573">
        <v>3482852</v>
      </c>
      <c r="H38" s="477" t="s">
        <v>13</v>
      </c>
    </row>
    <row r="39" spans="1:8" s="477" customFormat="1" ht="18" customHeight="1" x14ac:dyDescent="0.3">
      <c r="A39" s="511"/>
      <c r="B39" s="557" t="s">
        <v>508</v>
      </c>
      <c r="C39" s="573">
        <v>254975</v>
      </c>
      <c r="D39" s="573">
        <v>227991</v>
      </c>
      <c r="E39" s="573">
        <v>249858</v>
      </c>
      <c r="F39" s="573">
        <v>249858</v>
      </c>
      <c r="G39" s="573">
        <v>249858</v>
      </c>
    </row>
    <row r="40" spans="1:8" s="477" customFormat="1" ht="18" customHeight="1" thickBot="1" x14ac:dyDescent="0.35">
      <c r="A40" s="511"/>
      <c r="B40" s="557" t="s">
        <v>509</v>
      </c>
      <c r="C40" s="574">
        <v>22516</v>
      </c>
      <c r="D40" s="574">
        <v>40864</v>
      </c>
      <c r="E40" s="574">
        <v>135098</v>
      </c>
      <c r="F40" s="574">
        <v>135098</v>
      </c>
      <c r="G40" s="574">
        <v>135098</v>
      </c>
    </row>
    <row r="41" spans="1:8" s="477" customFormat="1" ht="18" customHeight="1" thickTop="1" x14ac:dyDescent="0.3">
      <c r="A41" s="501"/>
      <c r="B41" s="558" t="s">
        <v>510</v>
      </c>
      <c r="C41" s="559">
        <f>SUM(C34:C40)</f>
        <v>8195996</v>
      </c>
      <c r="D41" s="559">
        <f>SUM(D34:D40)</f>
        <v>10566174</v>
      </c>
      <c r="E41" s="559">
        <f>SUM(E34:E40)</f>
        <v>9873057</v>
      </c>
      <c r="F41" s="559">
        <f>SUM(F34:F40)</f>
        <v>10426610</v>
      </c>
      <c r="G41" s="559">
        <f>SUM(G34:G40)</f>
        <v>10748211</v>
      </c>
      <c r="H41" s="572"/>
    </row>
    <row r="42" spans="1:8" s="526" customFormat="1" ht="27.45" customHeight="1" x14ac:dyDescent="0.3">
      <c r="A42" s="560"/>
      <c r="B42" s="561" t="s">
        <v>511</v>
      </c>
      <c r="C42" s="562">
        <f>(C41+C32)</f>
        <v>1722453</v>
      </c>
      <c r="D42" s="562">
        <f>(D41+D32)</f>
        <v>2415147</v>
      </c>
      <c r="E42" s="562">
        <f>(E41+E32)</f>
        <v>2433483</v>
      </c>
      <c r="F42" s="562">
        <f>(F41+F32)</f>
        <v>-7326220.4299999997</v>
      </c>
      <c r="G42" s="562">
        <f>(G41+G32)</f>
        <v>-1201947.0681999996</v>
      </c>
    </row>
    <row r="43" spans="1:8" s="477" customFormat="1" ht="18" customHeight="1" thickBot="1" x14ac:dyDescent="0.35">
      <c r="A43" s="485" t="s">
        <v>17</v>
      </c>
      <c r="B43" s="493" t="s">
        <v>512</v>
      </c>
      <c r="C43" s="575">
        <v>162484</v>
      </c>
      <c r="D43" s="575">
        <v>400135</v>
      </c>
      <c r="E43" s="575">
        <v>1078857</v>
      </c>
      <c r="F43" s="575">
        <v>4176756.49</v>
      </c>
      <c r="G43" s="575">
        <v>300000</v>
      </c>
      <c r="H43" s="572"/>
    </row>
    <row r="44" spans="1:8" s="477" customFormat="1" ht="18" customHeight="1" thickTop="1" thickBot="1" x14ac:dyDescent="0.35">
      <c r="A44" s="485" t="s">
        <v>17</v>
      </c>
      <c r="B44" s="563" t="s">
        <v>513</v>
      </c>
      <c r="C44" s="576">
        <v>111313</v>
      </c>
      <c r="D44" s="576">
        <v>42839</v>
      </c>
      <c r="E44" s="576">
        <v>145867</v>
      </c>
      <c r="F44" s="576">
        <v>145867</v>
      </c>
      <c r="G44" s="576">
        <v>145867</v>
      </c>
    </row>
    <row r="45" spans="1:8" s="477" customFormat="1" ht="18" customHeight="1" thickTop="1" thickBot="1" x14ac:dyDescent="0.35">
      <c r="A45" s="501"/>
      <c r="B45" s="522" t="s">
        <v>514</v>
      </c>
      <c r="C45" s="564">
        <f>SUM(C42:C44)</f>
        <v>1996250</v>
      </c>
      <c r="D45" s="564">
        <f>SUM(D42:D44)</f>
        <v>2858121</v>
      </c>
      <c r="E45" s="564">
        <f>SUM(E42:E44)</f>
        <v>3658207</v>
      </c>
      <c r="F45" s="564">
        <f>SUM(F42:F44)</f>
        <v>-3003596.9399999995</v>
      </c>
      <c r="G45" s="564">
        <f>SUM(G42:G44)</f>
        <v>-756080.06819999963</v>
      </c>
    </row>
    <row r="46" spans="1:8" s="477" customFormat="1" ht="10.5" customHeight="1" thickTop="1" x14ac:dyDescent="0.2">
      <c r="A46" s="525"/>
      <c r="B46" s="526"/>
    </row>
    <row r="47" spans="1:8" s="477" customFormat="1" ht="10.199999999999999" x14ac:dyDescent="0.2">
      <c r="A47" s="525"/>
    </row>
    <row r="48" spans="1:8" s="477" customFormat="1" ht="14.4" x14ac:dyDescent="0.3">
      <c r="A48" s="525"/>
      <c r="B48" s="565"/>
    </row>
    <row r="49" spans="1:1" s="477" customFormat="1" ht="10.199999999999999" x14ac:dyDescent="0.2">
      <c r="A49" s="525"/>
    </row>
    <row r="50" spans="1:1" s="477" customFormat="1" ht="10.199999999999999" x14ac:dyDescent="0.2">
      <c r="A50" s="525"/>
    </row>
    <row r="51" spans="1:1" s="477" customFormat="1" ht="10.199999999999999" x14ac:dyDescent="0.2">
      <c r="A51" s="525"/>
    </row>
    <row r="52" spans="1:1" s="477" customFormat="1" ht="10.199999999999999" x14ac:dyDescent="0.2">
      <c r="A52" s="525"/>
    </row>
    <row r="53" spans="1:1" s="477" customFormat="1" ht="10.199999999999999" x14ac:dyDescent="0.2">
      <c r="A53" s="525"/>
    </row>
    <row r="54" spans="1:1" s="477" customFormat="1" ht="10.199999999999999" x14ac:dyDescent="0.2">
      <c r="A54" s="525"/>
    </row>
    <row r="55" spans="1:1" s="477" customFormat="1" ht="10.199999999999999" x14ac:dyDescent="0.2">
      <c r="A55" s="525"/>
    </row>
    <row r="56" spans="1:1" s="477" customFormat="1" ht="10.199999999999999" x14ac:dyDescent="0.2">
      <c r="A56" s="525"/>
    </row>
    <row r="57" spans="1:1" s="477" customFormat="1" ht="10.199999999999999" x14ac:dyDescent="0.2">
      <c r="A57" s="525"/>
    </row>
    <row r="58" spans="1:1" s="477" customFormat="1" ht="10.199999999999999" x14ac:dyDescent="0.2">
      <c r="A58" s="525"/>
    </row>
    <row r="59" spans="1:1" s="477" customFormat="1" ht="10.199999999999999" x14ac:dyDescent="0.2">
      <c r="A59" s="525"/>
    </row>
    <row r="60" spans="1:1" s="477" customFormat="1" ht="10.199999999999999" x14ac:dyDescent="0.2">
      <c r="A60" s="525"/>
    </row>
    <row r="61" spans="1:1" s="477" customFormat="1" ht="10.199999999999999" x14ac:dyDescent="0.2">
      <c r="A61" s="525"/>
    </row>
    <row r="62" spans="1:1" s="477" customFormat="1" ht="10.199999999999999" x14ac:dyDescent="0.2">
      <c r="A62" s="525"/>
    </row>
    <row r="63" spans="1:1" s="477" customFormat="1" ht="10.199999999999999" x14ac:dyDescent="0.2">
      <c r="A63" s="525"/>
    </row>
    <row r="64" spans="1:1" s="477" customFormat="1" ht="10.199999999999999" x14ac:dyDescent="0.2">
      <c r="A64" s="525"/>
    </row>
    <row r="65" spans="1:1" s="477" customFormat="1" ht="10.199999999999999" x14ac:dyDescent="0.2">
      <c r="A65" s="525"/>
    </row>
    <row r="66" spans="1:1" s="477" customFormat="1" ht="10.199999999999999" x14ac:dyDescent="0.2">
      <c r="A66" s="525"/>
    </row>
    <row r="67" spans="1:1" s="477" customFormat="1" ht="10.199999999999999" x14ac:dyDescent="0.2">
      <c r="A67" s="525"/>
    </row>
    <row r="68" spans="1:1" s="477" customFormat="1" ht="10.199999999999999" x14ac:dyDescent="0.2">
      <c r="A68" s="525"/>
    </row>
    <row r="69" spans="1:1" s="477" customFormat="1" ht="10.199999999999999" x14ac:dyDescent="0.2">
      <c r="A69" s="525"/>
    </row>
    <row r="70" spans="1:1" s="477" customFormat="1" ht="10.199999999999999" x14ac:dyDescent="0.2">
      <c r="A70" s="525"/>
    </row>
    <row r="71" spans="1:1" s="477" customFormat="1" ht="10.199999999999999" x14ac:dyDescent="0.2">
      <c r="A71" s="525"/>
    </row>
    <row r="72" spans="1:1" s="477" customFormat="1" ht="10.199999999999999" x14ac:dyDescent="0.2">
      <c r="A72" s="525"/>
    </row>
    <row r="73" spans="1:1" s="477" customFormat="1" ht="10.199999999999999" x14ac:dyDescent="0.2">
      <c r="A73" s="525"/>
    </row>
    <row r="74" spans="1:1" s="477" customFormat="1" ht="10.199999999999999" x14ac:dyDescent="0.2">
      <c r="A74" s="525"/>
    </row>
    <row r="75" spans="1:1" s="477" customFormat="1" ht="10.199999999999999" x14ac:dyDescent="0.2">
      <c r="A75" s="525"/>
    </row>
    <row r="76" spans="1:1" s="477" customFormat="1" ht="10.199999999999999" x14ac:dyDescent="0.2">
      <c r="A76" s="525"/>
    </row>
    <row r="77" spans="1:1" s="477" customFormat="1" ht="10.199999999999999" x14ac:dyDescent="0.2">
      <c r="A77" s="525"/>
    </row>
    <row r="78" spans="1:1" s="477" customFormat="1" ht="10.199999999999999" x14ac:dyDescent="0.2">
      <c r="A78" s="525"/>
    </row>
    <row r="79" spans="1:1" s="477" customFormat="1" ht="10.199999999999999" x14ac:dyDescent="0.2">
      <c r="A79" s="525"/>
    </row>
    <row r="80" spans="1:1" s="477" customFormat="1" ht="10.199999999999999" x14ac:dyDescent="0.2">
      <c r="A80" s="525"/>
    </row>
    <row r="81" spans="1:1" s="477" customFormat="1" ht="10.199999999999999" x14ac:dyDescent="0.2">
      <c r="A81" s="525"/>
    </row>
    <row r="82" spans="1:1" s="477" customFormat="1" ht="10.199999999999999" x14ac:dyDescent="0.2">
      <c r="A82" s="525"/>
    </row>
    <row r="83" spans="1:1" s="477" customFormat="1" ht="10.199999999999999" x14ac:dyDescent="0.2">
      <c r="A83" s="525"/>
    </row>
    <row r="84" spans="1:1" s="477" customFormat="1" ht="10.199999999999999" x14ac:dyDescent="0.2">
      <c r="A84" s="525"/>
    </row>
    <row r="85" spans="1:1" s="477" customFormat="1" ht="10.199999999999999" x14ac:dyDescent="0.2">
      <c r="A85" s="525"/>
    </row>
    <row r="86" spans="1:1" s="477" customFormat="1" ht="10.199999999999999" x14ac:dyDescent="0.2">
      <c r="A86" s="525"/>
    </row>
    <row r="87" spans="1:1" s="477" customFormat="1" ht="10.199999999999999" x14ac:dyDescent="0.2">
      <c r="A87" s="525"/>
    </row>
    <row r="88" spans="1:1" s="477" customFormat="1" ht="10.199999999999999" x14ac:dyDescent="0.2">
      <c r="A88" s="525"/>
    </row>
    <row r="89" spans="1:1" s="477" customFormat="1" ht="10.199999999999999" x14ac:dyDescent="0.2">
      <c r="A89" s="525"/>
    </row>
    <row r="90" spans="1:1" s="477" customFormat="1" ht="10.199999999999999" x14ac:dyDescent="0.2">
      <c r="A90" s="525"/>
    </row>
    <row r="91" spans="1:1" s="477" customFormat="1" ht="10.199999999999999" x14ac:dyDescent="0.2">
      <c r="A91" s="525"/>
    </row>
    <row r="92" spans="1:1" s="477" customFormat="1" ht="10.199999999999999" x14ac:dyDescent="0.2">
      <c r="A92" s="525"/>
    </row>
    <row r="93" spans="1:1" s="477" customFormat="1" ht="10.199999999999999" x14ac:dyDescent="0.2">
      <c r="A93" s="525"/>
    </row>
    <row r="94" spans="1:1" s="477" customFormat="1" ht="10.199999999999999" x14ac:dyDescent="0.2">
      <c r="A94" s="525"/>
    </row>
    <row r="95" spans="1:1" s="477" customFormat="1" ht="10.199999999999999" x14ac:dyDescent="0.2">
      <c r="A95" s="525"/>
    </row>
    <row r="96" spans="1:1" s="477" customFormat="1" ht="10.199999999999999" x14ac:dyDescent="0.2">
      <c r="A96" s="525"/>
    </row>
    <row r="97" spans="1:1" s="477" customFormat="1" ht="10.199999999999999" x14ac:dyDescent="0.2">
      <c r="A97" s="525"/>
    </row>
    <row r="98" spans="1:1" s="477" customFormat="1" ht="10.199999999999999" x14ac:dyDescent="0.2">
      <c r="A98" s="525"/>
    </row>
    <row r="99" spans="1:1" s="477" customFormat="1" ht="10.199999999999999" x14ac:dyDescent="0.2">
      <c r="A99" s="525"/>
    </row>
    <row r="100" spans="1:1" s="477" customFormat="1" ht="10.199999999999999" x14ac:dyDescent="0.2">
      <c r="A100" s="525"/>
    </row>
    <row r="101" spans="1:1" s="477" customFormat="1" ht="10.199999999999999" x14ac:dyDescent="0.2">
      <c r="A101" s="525"/>
    </row>
    <row r="102" spans="1:1" s="477" customFormat="1" ht="10.199999999999999" x14ac:dyDescent="0.2">
      <c r="A102" s="525"/>
    </row>
    <row r="103" spans="1:1" s="477" customFormat="1" ht="10.199999999999999" x14ac:dyDescent="0.2">
      <c r="A103" s="525"/>
    </row>
    <row r="104" spans="1:1" s="477" customFormat="1" ht="10.199999999999999" x14ac:dyDescent="0.2">
      <c r="A104" s="525"/>
    </row>
    <row r="105" spans="1:1" s="477" customFormat="1" ht="10.199999999999999" x14ac:dyDescent="0.2">
      <c r="A105" s="525"/>
    </row>
    <row r="106" spans="1:1" s="477" customFormat="1" ht="10.199999999999999" x14ac:dyDescent="0.2">
      <c r="A106" s="525"/>
    </row>
    <row r="107" spans="1:1" s="477" customFormat="1" ht="10.199999999999999" x14ac:dyDescent="0.2">
      <c r="A107" s="525"/>
    </row>
    <row r="108" spans="1:1" s="477" customFormat="1" ht="10.199999999999999" x14ac:dyDescent="0.2">
      <c r="A108" s="525"/>
    </row>
    <row r="109" spans="1:1" s="477" customFormat="1" ht="10.199999999999999" x14ac:dyDescent="0.2">
      <c r="A109" s="525"/>
    </row>
    <row r="110" spans="1:1" s="477" customFormat="1" ht="10.199999999999999" x14ac:dyDescent="0.2">
      <c r="A110" s="525"/>
    </row>
    <row r="111" spans="1:1" s="477" customFormat="1" ht="10.199999999999999" x14ac:dyDescent="0.2">
      <c r="A111" s="525"/>
    </row>
    <row r="112" spans="1:1" s="477" customFormat="1" ht="10.199999999999999" x14ac:dyDescent="0.2">
      <c r="A112" s="525"/>
    </row>
    <row r="113" spans="1:1" s="477" customFormat="1" ht="10.199999999999999" x14ac:dyDescent="0.2">
      <c r="A113" s="525"/>
    </row>
    <row r="114" spans="1:1" s="477" customFormat="1" ht="10.199999999999999" x14ac:dyDescent="0.2">
      <c r="A114" s="525"/>
    </row>
    <row r="115" spans="1:1" s="477" customFormat="1" ht="10.199999999999999" x14ac:dyDescent="0.2">
      <c r="A115" s="525"/>
    </row>
    <row r="116" spans="1:1" s="477" customFormat="1" ht="10.199999999999999" x14ac:dyDescent="0.2">
      <c r="A116" s="525"/>
    </row>
    <row r="117" spans="1:1" s="477" customFormat="1" ht="10.199999999999999" x14ac:dyDescent="0.2">
      <c r="A117" s="525"/>
    </row>
    <row r="118" spans="1:1" s="477" customFormat="1" ht="10.199999999999999" x14ac:dyDescent="0.2">
      <c r="A118" s="525"/>
    </row>
  </sheetData>
  <sheetProtection insertColumns="0" insertRows="0"/>
  <mergeCells count="3">
    <mergeCell ref="A3:B3"/>
    <mergeCell ref="A1:G1"/>
    <mergeCell ref="A2:G2"/>
  </mergeCells>
  <printOptions horizontalCentered="1"/>
  <pageMargins left="0.25" right="0.25" top="0.26" bottom="0.25" header="0.37" footer="0"/>
  <pageSetup scale="76" orientation="portrait" r:id="rId1"/>
  <headerFooter alignWithMargins="0">
    <oddFooter>&amp;L&amp;"Garamond,Regular"Revised October 2018&amp;C&amp;"Garamond,Regular"14</oddFooter>
  </headerFooter>
  <colBreaks count="1" manualBreakCount="1">
    <brk id="4" max="1048575" man="1"/>
  </colBreaks>
  <ignoredErrors>
    <ignoredError sqref="F18:G18 F19:F20" unlocked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E403-F171-4FA9-8F3E-38AF6EC59CFB}">
  <sheetPr>
    <pageSetUpPr fitToPage="1"/>
  </sheetPr>
  <dimension ref="A1:T116"/>
  <sheetViews>
    <sheetView zoomScaleNormal="100" workbookViewId="0">
      <pane xSplit="2" ySplit="4" topLeftCell="C38" activePane="bottomRight" state="frozen"/>
      <selection pane="topRight" activeCell="C1" sqref="C1"/>
      <selection pane="bottomLeft" activeCell="A5" sqref="A5"/>
      <selection pane="bottomRight" activeCell="H31" sqref="H31"/>
    </sheetView>
  </sheetViews>
  <sheetFormatPr defaultColWidth="9.109375" defaultRowHeight="13.2" x14ac:dyDescent="0.25"/>
  <cols>
    <col min="1" max="1" width="3.6640625" style="567" customWidth="1"/>
    <col min="2" max="2" width="43" style="476" customWidth="1"/>
    <col min="3" max="3" width="14.88671875" style="476" customWidth="1"/>
    <col min="4" max="4" width="12.88671875" style="476" customWidth="1"/>
    <col min="5" max="5" width="12.44140625" style="476" customWidth="1"/>
    <col min="6" max="6" width="14.44140625" style="476" customWidth="1"/>
    <col min="7" max="7" width="13.88671875" style="476" customWidth="1"/>
    <col min="8" max="16384" width="9.109375" style="476"/>
  </cols>
  <sheetData>
    <row r="1" spans="1:19" ht="15.6" x14ac:dyDescent="0.3">
      <c r="A1" s="725" t="s">
        <v>466</v>
      </c>
      <c r="B1" s="725"/>
      <c r="C1" s="725"/>
      <c r="D1" s="725"/>
      <c r="E1" s="725"/>
      <c r="F1" s="725"/>
      <c r="G1" s="725"/>
    </row>
    <row r="2" spans="1:19" ht="15.6" x14ac:dyDescent="0.3">
      <c r="A2" s="726" t="s">
        <v>515</v>
      </c>
      <c r="B2" s="726"/>
      <c r="C2" s="726"/>
      <c r="D2" s="726"/>
      <c r="E2" s="726"/>
      <c r="F2" s="726"/>
      <c r="G2" s="726"/>
      <c r="H2" s="477"/>
      <c r="I2" s="477"/>
      <c r="J2" s="477"/>
      <c r="K2" s="477"/>
      <c r="L2" s="477"/>
      <c r="M2" s="477"/>
      <c r="N2" s="477"/>
      <c r="O2" s="477"/>
    </row>
    <row r="3" spans="1:19" s="479" customFormat="1" ht="34.5" customHeight="1" x14ac:dyDescent="0.25">
      <c r="A3" s="724" t="s">
        <v>516</v>
      </c>
      <c r="B3" s="724"/>
      <c r="C3" s="478" t="s">
        <v>517</v>
      </c>
      <c r="D3" s="478" t="s">
        <v>518</v>
      </c>
      <c r="E3" s="478" t="s">
        <v>519</v>
      </c>
      <c r="F3" s="724" t="s">
        <v>520</v>
      </c>
      <c r="G3" s="724"/>
      <c r="H3" s="477"/>
      <c r="I3" s="477"/>
      <c r="J3" s="477"/>
      <c r="K3" s="477"/>
      <c r="L3" s="477"/>
      <c r="M3" s="477"/>
      <c r="N3" s="477"/>
      <c r="O3" s="477"/>
    </row>
    <row r="4" spans="1:19" s="479" customFormat="1" ht="16.649999999999999" customHeight="1" x14ac:dyDescent="0.25">
      <c r="A4" s="480"/>
      <c r="B4" s="481" t="s">
        <v>521</v>
      </c>
      <c r="C4" s="482"/>
      <c r="D4" s="482"/>
      <c r="E4" s="483"/>
      <c r="F4" s="483"/>
      <c r="G4" s="484"/>
      <c r="H4" s="477"/>
      <c r="I4" s="477"/>
      <c r="J4" s="477"/>
      <c r="K4" s="477"/>
      <c r="L4" s="477"/>
      <c r="M4" s="477"/>
      <c r="N4" s="477"/>
      <c r="O4" s="477"/>
    </row>
    <row r="5" spans="1:19" s="477" customFormat="1" ht="18" customHeight="1" x14ac:dyDescent="0.25">
      <c r="A5" s="485" t="s">
        <v>17</v>
      </c>
      <c r="B5" s="486" t="s">
        <v>522</v>
      </c>
      <c r="C5" s="487">
        <v>4689140</v>
      </c>
      <c r="D5" s="487">
        <v>5664015</v>
      </c>
      <c r="E5" s="488">
        <v>6353565</v>
      </c>
      <c r="F5" s="489">
        <f>IF(C5=0,"-",(D5-C5)/C5)</f>
        <v>0.20790059584486709</v>
      </c>
      <c r="G5" s="489">
        <f>IF(D5=0,"-",(E5-D5)/D5)</f>
        <v>0.12174226233511035</v>
      </c>
    </row>
    <row r="6" spans="1:19" s="477" customFormat="1" ht="18" customHeight="1" x14ac:dyDescent="0.25">
      <c r="A6" s="485" t="s">
        <v>17</v>
      </c>
      <c r="B6" s="486" t="s">
        <v>523</v>
      </c>
      <c r="C6" s="487">
        <v>17977</v>
      </c>
      <c r="D6" s="487">
        <v>951</v>
      </c>
      <c r="E6" s="488">
        <v>502681</v>
      </c>
      <c r="F6" s="489">
        <f t="shared" ref="F6:G16" si="0">IF(C6=0,"-",(D6-C6)/C6)</f>
        <v>-0.94709907103521163</v>
      </c>
      <c r="G6" s="489">
        <f t="shared" si="0"/>
        <v>527.58149316508934</v>
      </c>
    </row>
    <row r="7" spans="1:19" s="477" customFormat="1" ht="18" customHeight="1" x14ac:dyDescent="0.25">
      <c r="A7" s="485" t="s">
        <v>17</v>
      </c>
      <c r="B7" s="486" t="s">
        <v>524</v>
      </c>
      <c r="C7" s="487"/>
      <c r="D7" s="487"/>
      <c r="E7" s="488"/>
      <c r="F7" s="489" t="str">
        <f t="shared" si="0"/>
        <v>-</v>
      </c>
      <c r="G7" s="489" t="str">
        <f t="shared" si="0"/>
        <v>-</v>
      </c>
    </row>
    <row r="8" spans="1:19" s="477" customFormat="1" ht="18" customHeight="1" x14ac:dyDescent="0.25">
      <c r="A8" s="485" t="s">
        <v>17</v>
      </c>
      <c r="B8" s="486" t="s">
        <v>525</v>
      </c>
      <c r="C8" s="487">
        <v>379483</v>
      </c>
      <c r="D8" s="487">
        <v>1311115</v>
      </c>
      <c r="E8" s="488">
        <v>1264700</v>
      </c>
      <c r="F8" s="489">
        <f t="shared" si="0"/>
        <v>2.4550032544277345</v>
      </c>
      <c r="G8" s="489">
        <f t="shared" si="0"/>
        <v>-3.5401166182981662E-2</v>
      </c>
    </row>
    <row r="9" spans="1:19" s="477" customFormat="1" ht="18" customHeight="1" x14ac:dyDescent="0.25">
      <c r="A9" s="485" t="s">
        <v>17</v>
      </c>
      <c r="B9" s="486" t="s">
        <v>526</v>
      </c>
      <c r="C9" s="487">
        <v>125328</v>
      </c>
      <c r="D9" s="487">
        <v>119526</v>
      </c>
      <c r="E9" s="488">
        <v>112902</v>
      </c>
      <c r="F9" s="489">
        <f t="shared" si="0"/>
        <v>-4.6294523171198775E-2</v>
      </c>
      <c r="G9" s="489">
        <f t="shared" si="0"/>
        <v>-5.5418904673460168E-2</v>
      </c>
    </row>
    <row r="10" spans="1:19" s="477" customFormat="1" ht="18" customHeight="1" x14ac:dyDescent="0.25">
      <c r="A10" s="485" t="s">
        <v>17</v>
      </c>
      <c r="B10" s="486" t="s">
        <v>527</v>
      </c>
      <c r="C10" s="487"/>
      <c r="D10" s="487"/>
      <c r="E10" s="487"/>
      <c r="F10" s="489" t="str">
        <f t="shared" si="0"/>
        <v>-</v>
      </c>
      <c r="G10" s="489" t="str">
        <f t="shared" si="0"/>
        <v>-</v>
      </c>
    </row>
    <row r="11" spans="1:19" s="477" customFormat="1" ht="18" customHeight="1" x14ac:dyDescent="0.25">
      <c r="A11" s="485" t="s">
        <v>17</v>
      </c>
      <c r="B11" s="490" t="s">
        <v>528</v>
      </c>
      <c r="C11" s="488">
        <v>1442596</v>
      </c>
      <c r="D11" s="488">
        <v>1917388</v>
      </c>
      <c r="E11" s="488">
        <v>1712856</v>
      </c>
      <c r="F11" s="489">
        <f t="shared" si="0"/>
        <v>0.32912333044040049</v>
      </c>
      <c r="G11" s="489">
        <f t="shared" si="0"/>
        <v>-0.10667220197476984</v>
      </c>
    </row>
    <row r="12" spans="1:19" s="477" customFormat="1" ht="18" customHeight="1" x14ac:dyDescent="0.25">
      <c r="A12" s="485" t="s">
        <v>17</v>
      </c>
      <c r="B12" s="490" t="s">
        <v>529</v>
      </c>
      <c r="C12" s="488"/>
      <c r="D12" s="488"/>
      <c r="E12" s="488"/>
      <c r="F12" s="489" t="str">
        <f t="shared" si="0"/>
        <v>-</v>
      </c>
      <c r="G12" s="489" t="str">
        <f t="shared" si="0"/>
        <v>-</v>
      </c>
    </row>
    <row r="13" spans="1:19" s="477" customFormat="1" ht="18" customHeight="1" x14ac:dyDescent="0.25">
      <c r="A13" s="485" t="s">
        <v>17</v>
      </c>
      <c r="B13" s="491" t="s">
        <v>530</v>
      </c>
      <c r="C13" s="492"/>
      <c r="D13" s="492"/>
      <c r="E13" s="492"/>
      <c r="F13" s="489" t="str">
        <f t="shared" si="0"/>
        <v>-</v>
      </c>
      <c r="G13" s="489" t="str">
        <f t="shared" si="0"/>
        <v>-</v>
      </c>
    </row>
    <row r="14" spans="1:19" s="477" customFormat="1" ht="18" customHeight="1" x14ac:dyDescent="0.25">
      <c r="A14" s="485" t="s">
        <v>17</v>
      </c>
      <c r="B14" s="491" t="s">
        <v>531</v>
      </c>
      <c r="C14" s="492">
        <v>4231845</v>
      </c>
      <c r="D14" s="492">
        <v>4737592</v>
      </c>
      <c r="E14" s="492">
        <v>4850199</v>
      </c>
      <c r="F14" s="489">
        <f t="shared" si="0"/>
        <v>0.11950981191418873</v>
      </c>
      <c r="G14" s="489">
        <f t="shared" si="0"/>
        <v>2.3768826019631914E-2</v>
      </c>
    </row>
    <row r="15" spans="1:19" s="477" customFormat="1" ht="18" customHeight="1" thickBot="1" x14ac:dyDescent="0.3">
      <c r="A15" s="485" t="s">
        <v>17</v>
      </c>
      <c r="B15" s="493" t="s">
        <v>532</v>
      </c>
      <c r="C15" s="494">
        <v>744920</v>
      </c>
      <c r="D15" s="494">
        <v>2419817</v>
      </c>
      <c r="E15" s="494">
        <v>2323493</v>
      </c>
      <c r="F15" s="495">
        <f t="shared" si="0"/>
        <v>2.2484253342640819</v>
      </c>
      <c r="G15" s="495">
        <f t="shared" si="0"/>
        <v>-3.9806315932155202E-2</v>
      </c>
    </row>
    <row r="16" spans="1:19" s="500" customFormat="1" ht="18" customHeight="1" thickTop="1" x14ac:dyDescent="0.3">
      <c r="A16" s="496"/>
      <c r="B16" s="497" t="s">
        <v>533</v>
      </c>
      <c r="C16" s="498">
        <f>SUM(C5:C15)</f>
        <v>11631289</v>
      </c>
      <c r="D16" s="498">
        <f>SUM(D5:D15)</f>
        <v>16170404</v>
      </c>
      <c r="E16" s="498">
        <f>SUM(E5:E15)</f>
        <v>17120396</v>
      </c>
      <c r="F16" s="499">
        <f t="shared" si="0"/>
        <v>0.39025038411477869</v>
      </c>
      <c r="G16" s="499">
        <f t="shared" si="0"/>
        <v>5.8748810481172892E-2</v>
      </c>
      <c r="H16" s="477"/>
      <c r="I16" s="477"/>
      <c r="J16" s="568"/>
      <c r="K16" s="477"/>
      <c r="L16" s="477"/>
      <c r="M16" s="477"/>
      <c r="N16" s="477"/>
      <c r="O16" s="477"/>
      <c r="P16" s="477"/>
      <c r="Q16" s="477"/>
      <c r="R16" s="477"/>
      <c r="S16" s="477"/>
    </row>
    <row r="17" spans="1:20" s="477" customFormat="1" ht="18" customHeight="1" x14ac:dyDescent="0.25">
      <c r="A17" s="501"/>
      <c r="B17" s="502" t="s">
        <v>534</v>
      </c>
      <c r="G17" s="503"/>
    </row>
    <row r="18" spans="1:20" s="477" customFormat="1" ht="18" customHeight="1" x14ac:dyDescent="0.25">
      <c r="A18" s="485" t="s">
        <v>17</v>
      </c>
      <c r="B18" s="490" t="s">
        <v>535</v>
      </c>
      <c r="C18" s="488">
        <v>446964</v>
      </c>
      <c r="D18" s="488">
        <v>481164</v>
      </c>
      <c r="E18" s="488">
        <v>624621</v>
      </c>
      <c r="F18" s="489">
        <f>IF(C18=0,"-",(D18-C18)/C18)</f>
        <v>7.6516229494992885E-2</v>
      </c>
      <c r="G18" s="489">
        <f>IF(D18=0,"-",(E18-D18)/D18)</f>
        <v>0.29814574656458087</v>
      </c>
    </row>
    <row r="19" spans="1:20" s="477" customFormat="1" ht="18" customHeight="1" x14ac:dyDescent="0.25">
      <c r="A19" s="485" t="s">
        <v>17</v>
      </c>
      <c r="B19" s="490" t="s">
        <v>536</v>
      </c>
      <c r="C19" s="488">
        <v>275391</v>
      </c>
      <c r="D19" s="488">
        <v>397994</v>
      </c>
      <c r="E19" s="487">
        <v>440112</v>
      </c>
      <c r="F19" s="489">
        <f t="shared" ref="F19:G27" si="1">IF(C19=0,"-",(D19-C19)/C19)</f>
        <v>0.44519610299537749</v>
      </c>
      <c r="G19" s="489">
        <f t="shared" si="1"/>
        <v>0.10582571596556732</v>
      </c>
    </row>
    <row r="20" spans="1:20" s="477" customFormat="1" ht="18" customHeight="1" x14ac:dyDescent="0.25">
      <c r="A20" s="485" t="s">
        <v>17</v>
      </c>
      <c r="B20" s="490" t="s">
        <v>537</v>
      </c>
      <c r="C20" s="487">
        <v>63961</v>
      </c>
      <c r="D20" s="488">
        <v>40348</v>
      </c>
      <c r="E20" s="504">
        <v>56745</v>
      </c>
      <c r="F20" s="489">
        <f t="shared" si="1"/>
        <v>-0.36917809290036113</v>
      </c>
      <c r="G20" s="489">
        <f t="shared" si="1"/>
        <v>0.40638941211460294</v>
      </c>
    </row>
    <row r="21" spans="1:20" s="477" customFormat="1" ht="18" customHeight="1" x14ac:dyDescent="0.25">
      <c r="A21" s="485" t="s">
        <v>17</v>
      </c>
      <c r="B21" s="490" t="s">
        <v>538</v>
      </c>
      <c r="C21" s="487"/>
      <c r="D21" s="488"/>
      <c r="E21" s="504"/>
      <c r="F21" s="489" t="str">
        <f t="shared" si="1"/>
        <v>-</v>
      </c>
      <c r="G21" s="489" t="str">
        <f t="shared" si="1"/>
        <v>-</v>
      </c>
    </row>
    <row r="22" spans="1:20" s="477" customFormat="1" ht="18" customHeight="1" x14ac:dyDescent="0.25">
      <c r="A22" s="485" t="s">
        <v>17</v>
      </c>
      <c r="B22" s="490" t="s">
        <v>539</v>
      </c>
      <c r="C22" s="487"/>
      <c r="D22" s="488"/>
      <c r="E22" s="505"/>
      <c r="F22" s="489" t="str">
        <f t="shared" si="1"/>
        <v>-</v>
      </c>
      <c r="G22" s="489" t="str">
        <f t="shared" si="1"/>
        <v>-</v>
      </c>
    </row>
    <row r="23" spans="1:20" s="477" customFormat="1" ht="18" customHeight="1" x14ac:dyDescent="0.25">
      <c r="A23" s="485" t="s">
        <v>17</v>
      </c>
      <c r="B23" s="486" t="s">
        <v>540</v>
      </c>
      <c r="C23" s="487"/>
      <c r="D23" s="488"/>
      <c r="E23" s="505"/>
      <c r="F23" s="489" t="str">
        <f t="shared" si="1"/>
        <v>-</v>
      </c>
      <c r="G23" s="489" t="str">
        <f t="shared" si="1"/>
        <v>-</v>
      </c>
    </row>
    <row r="24" spans="1:20" s="477" customFormat="1" ht="18" customHeight="1" x14ac:dyDescent="0.25">
      <c r="A24" s="485" t="s">
        <v>17</v>
      </c>
      <c r="B24" s="490" t="s">
        <v>541</v>
      </c>
      <c r="C24" s="488">
        <v>313709</v>
      </c>
      <c r="D24" s="488">
        <v>273360</v>
      </c>
      <c r="E24" s="505">
        <v>216615</v>
      </c>
      <c r="F24" s="489">
        <f t="shared" si="1"/>
        <v>-0.12861919804659733</v>
      </c>
      <c r="G24" s="489">
        <f t="shared" si="1"/>
        <v>-0.20758340649692714</v>
      </c>
    </row>
    <row r="25" spans="1:20" s="477" customFormat="1" ht="18" customHeight="1" x14ac:dyDescent="0.25">
      <c r="A25" s="485" t="s">
        <v>17</v>
      </c>
      <c r="B25" s="490" t="s">
        <v>542</v>
      </c>
      <c r="C25" s="488">
        <v>28047</v>
      </c>
      <c r="D25" s="488"/>
      <c r="E25" s="505"/>
      <c r="F25" s="489">
        <f t="shared" si="1"/>
        <v>-1</v>
      </c>
      <c r="G25" s="489" t="str">
        <f t="shared" si="1"/>
        <v>-</v>
      </c>
    </row>
    <row r="26" spans="1:20" s="477" customFormat="1" ht="18" customHeight="1" thickBot="1" x14ac:dyDescent="0.3">
      <c r="A26" s="485" t="s">
        <v>17</v>
      </c>
      <c r="B26" s="506" t="s">
        <v>543</v>
      </c>
      <c r="C26" s="494">
        <v>12770855</v>
      </c>
      <c r="D26" s="494">
        <v>14426056</v>
      </c>
      <c r="E26" s="494">
        <v>9947989</v>
      </c>
      <c r="F26" s="495">
        <f t="shared" si="1"/>
        <v>0.12960768875693915</v>
      </c>
      <c r="G26" s="495">
        <f t="shared" si="1"/>
        <v>-0.31041519594822037</v>
      </c>
    </row>
    <row r="27" spans="1:20" s="500" customFormat="1" ht="18" customHeight="1" thickTop="1" x14ac:dyDescent="0.3">
      <c r="A27" s="496"/>
      <c r="B27" s="507" t="s">
        <v>544</v>
      </c>
      <c r="C27" s="498">
        <f>SUM(C18:C26)</f>
        <v>13898927</v>
      </c>
      <c r="D27" s="498">
        <f>SUM(D18:D26)</f>
        <v>15618922</v>
      </c>
      <c r="E27" s="498">
        <f>SUM(E18:E26)</f>
        <v>11286082</v>
      </c>
      <c r="F27" s="499">
        <f t="shared" si="1"/>
        <v>0.12375020028524504</v>
      </c>
      <c r="G27" s="499">
        <f t="shared" si="1"/>
        <v>-0.27740967014240803</v>
      </c>
      <c r="H27" s="477"/>
      <c r="I27" s="477"/>
      <c r="J27" s="477"/>
      <c r="K27" s="477"/>
      <c r="L27" s="477"/>
      <c r="M27" s="477"/>
      <c r="N27" s="477"/>
      <c r="O27" s="477"/>
      <c r="P27" s="477"/>
      <c r="Q27" s="477"/>
      <c r="R27" s="477"/>
      <c r="S27" s="477"/>
      <c r="T27" s="477"/>
    </row>
    <row r="28" spans="1:20" s="477" customFormat="1" ht="18" customHeight="1" x14ac:dyDescent="0.25">
      <c r="A28" s="501"/>
      <c r="B28" s="508" t="s">
        <v>545</v>
      </c>
      <c r="C28" s="509"/>
      <c r="D28" s="509"/>
      <c r="E28" s="509"/>
      <c r="F28" s="509"/>
      <c r="G28" s="510"/>
    </row>
    <row r="29" spans="1:20" s="477" customFormat="1" ht="18" customHeight="1" x14ac:dyDescent="0.3">
      <c r="A29" s="511"/>
      <c r="B29" s="512" t="s">
        <v>546</v>
      </c>
      <c r="C29" s="513"/>
      <c r="D29" s="513"/>
      <c r="E29" s="513"/>
      <c r="F29" s="489"/>
      <c r="G29" s="514"/>
    </row>
    <row r="30" spans="1:20" s="477" customFormat="1" ht="18" customHeight="1" x14ac:dyDescent="0.3">
      <c r="A30" s="465"/>
      <c r="B30" s="515" t="s">
        <v>547</v>
      </c>
      <c r="C30" s="577">
        <v>-7560726</v>
      </c>
      <c r="D30" s="577">
        <v>5788497</v>
      </c>
      <c r="E30" s="577">
        <v>-422101</v>
      </c>
      <c r="F30" s="489">
        <f t="shared" ref="F30:G32" si="2">IF(C30=0,"-",(D30-C30)/C30)</f>
        <v>-1.7656006843787224</v>
      </c>
      <c r="G30" s="489">
        <f t="shared" si="2"/>
        <v>-1.0729206562601656</v>
      </c>
    </row>
    <row r="31" spans="1:20" s="477" customFormat="1" ht="18" customHeight="1" x14ac:dyDescent="0.3">
      <c r="A31" s="485" t="s">
        <v>17</v>
      </c>
      <c r="B31" s="512" t="s">
        <v>548</v>
      </c>
      <c r="C31" s="577"/>
      <c r="D31" s="577"/>
      <c r="E31" s="577"/>
      <c r="F31" s="489" t="str">
        <f t="shared" si="2"/>
        <v>-</v>
      </c>
      <c r="G31" s="489" t="str">
        <f t="shared" si="2"/>
        <v>-</v>
      </c>
    </row>
    <row r="32" spans="1:20" s="477" customFormat="1" ht="18" customHeight="1" x14ac:dyDescent="0.3">
      <c r="A32" s="511"/>
      <c r="B32" s="516" t="s">
        <v>549</v>
      </c>
      <c r="C32" s="578">
        <f>C30+C31</f>
        <v>-7560726</v>
      </c>
      <c r="D32" s="578">
        <f>D30+D31</f>
        <v>5788497</v>
      </c>
      <c r="E32" s="578">
        <f>E30+E31</f>
        <v>-422101</v>
      </c>
      <c r="F32" s="489">
        <f t="shared" si="2"/>
        <v>-1.7656006843787224</v>
      </c>
      <c r="G32" s="489">
        <f t="shared" si="2"/>
        <v>-1.0729206562601656</v>
      </c>
    </row>
    <row r="33" spans="1:7" s="477" customFormat="1" ht="18" customHeight="1" x14ac:dyDescent="0.3">
      <c r="A33" s="511"/>
      <c r="B33" s="497" t="s">
        <v>550</v>
      </c>
      <c r="C33" s="579"/>
      <c r="D33" s="580"/>
      <c r="E33" s="580"/>
      <c r="F33" s="517"/>
      <c r="G33" s="517"/>
    </row>
    <row r="34" spans="1:7" s="477" customFormat="1" ht="18" customHeight="1" x14ac:dyDescent="0.3">
      <c r="A34" s="465"/>
      <c r="B34" s="490" t="s">
        <v>551</v>
      </c>
      <c r="C34" s="577">
        <v>3845501</v>
      </c>
      <c r="D34" s="581">
        <v>4417551</v>
      </c>
      <c r="E34" s="581">
        <v>4538482</v>
      </c>
      <c r="F34" s="489">
        <f t="shared" ref="F34:G36" si="3">IF(C34=0,"-",(D34-C34)/C34)</f>
        <v>0.14875825022539327</v>
      </c>
      <c r="G34" s="489">
        <f t="shared" si="3"/>
        <v>2.7375122550933766E-2</v>
      </c>
    </row>
    <row r="35" spans="1:7" s="477" customFormat="1" ht="18" customHeight="1" x14ac:dyDescent="0.3">
      <c r="A35" s="485" t="s">
        <v>17</v>
      </c>
      <c r="B35" s="516" t="s">
        <v>548</v>
      </c>
      <c r="C35" s="577"/>
      <c r="D35" s="581"/>
      <c r="E35" s="581"/>
      <c r="F35" s="489" t="str">
        <f t="shared" si="3"/>
        <v>-</v>
      </c>
      <c r="G35" s="489" t="str">
        <f t="shared" si="3"/>
        <v>-</v>
      </c>
    </row>
    <row r="36" spans="1:7" s="477" customFormat="1" ht="18" customHeight="1" x14ac:dyDescent="0.3">
      <c r="A36" s="511"/>
      <c r="B36" s="516" t="s">
        <v>552</v>
      </c>
      <c r="C36" s="582">
        <f>C34+C35</f>
        <v>3845501</v>
      </c>
      <c r="D36" s="582">
        <f>D34+D35</f>
        <v>4417551</v>
      </c>
      <c r="E36" s="582">
        <f>E34+E35</f>
        <v>4538482</v>
      </c>
      <c r="F36" s="489">
        <f t="shared" si="3"/>
        <v>0.14875825022539327</v>
      </c>
      <c r="G36" s="489">
        <f t="shared" si="3"/>
        <v>2.7375122550933766E-2</v>
      </c>
    </row>
    <row r="37" spans="1:7" s="477" customFormat="1" ht="18" customHeight="1" x14ac:dyDescent="0.3">
      <c r="A37" s="511"/>
      <c r="B37" s="518" t="s">
        <v>553</v>
      </c>
      <c r="C37" s="579"/>
      <c r="D37" s="580"/>
      <c r="E37" s="580"/>
      <c r="F37" s="517"/>
      <c r="G37" s="517"/>
    </row>
    <row r="38" spans="1:7" s="477" customFormat="1" ht="18" customHeight="1" x14ac:dyDescent="0.3">
      <c r="A38" s="465"/>
      <c r="B38" s="519" t="s">
        <v>551</v>
      </c>
      <c r="C38" s="577">
        <v>1447587</v>
      </c>
      <c r="D38" s="581">
        <v>1922428</v>
      </c>
      <c r="E38" s="581">
        <v>1717933</v>
      </c>
      <c r="F38" s="489">
        <f t="shared" ref="F38:G42" si="4">IF(C38=0,"-",(D38-C38)/C38)</f>
        <v>0.32802242628595035</v>
      </c>
      <c r="G38" s="489">
        <f t="shared" si="4"/>
        <v>-0.10637329460453135</v>
      </c>
    </row>
    <row r="39" spans="1:7" s="477" customFormat="1" ht="18" customHeight="1" x14ac:dyDescent="0.3">
      <c r="A39" s="485" t="s">
        <v>17</v>
      </c>
      <c r="B39" s="516" t="s">
        <v>548</v>
      </c>
      <c r="C39" s="583"/>
      <c r="D39" s="584"/>
      <c r="E39" s="584"/>
      <c r="F39" s="489" t="str">
        <f t="shared" si="4"/>
        <v>-</v>
      </c>
      <c r="G39" s="489" t="str">
        <f t="shared" si="4"/>
        <v>-</v>
      </c>
    </row>
    <row r="40" spans="1:7" s="477" customFormat="1" ht="18" customHeight="1" x14ac:dyDescent="0.3">
      <c r="A40" s="511"/>
      <c r="B40" s="518" t="s">
        <v>554</v>
      </c>
      <c r="C40" s="585">
        <f>C38+C39</f>
        <v>1447587</v>
      </c>
      <c r="D40" s="585">
        <f>D38+D39</f>
        <v>1922428</v>
      </c>
      <c r="E40" s="585">
        <f>E38+E39</f>
        <v>1717933</v>
      </c>
      <c r="F40" s="489">
        <f t="shared" si="4"/>
        <v>0.32802242628595035</v>
      </c>
      <c r="G40" s="489">
        <f t="shared" si="4"/>
        <v>-0.10637329460453135</v>
      </c>
    </row>
    <row r="41" spans="1:7" s="477" customFormat="1" ht="18" customHeight="1" thickBot="1" x14ac:dyDescent="0.35">
      <c r="A41" s="511" t="s">
        <v>17</v>
      </c>
      <c r="B41" s="520" t="s">
        <v>555</v>
      </c>
      <c r="C41" s="521">
        <f>C32+C36+C40</f>
        <v>-2267638</v>
      </c>
      <c r="D41" s="521">
        <f>D32+D36+D40</f>
        <v>12128476</v>
      </c>
      <c r="E41" s="521">
        <f>E32+E36+E40</f>
        <v>5834314</v>
      </c>
      <c r="F41" s="495">
        <f t="shared" si="4"/>
        <v>-6.3485062430599593</v>
      </c>
      <c r="G41" s="495">
        <f t="shared" si="4"/>
        <v>-0.51895736941722936</v>
      </c>
    </row>
    <row r="42" spans="1:7" s="477" customFormat="1" ht="18" customHeight="1" thickTop="1" thickBot="1" x14ac:dyDescent="0.35">
      <c r="A42" s="501"/>
      <c r="B42" s="522" t="s">
        <v>556</v>
      </c>
      <c r="C42" s="523">
        <f>C27+C41</f>
        <v>11631289</v>
      </c>
      <c r="D42" s="523">
        <f>D27+D41</f>
        <v>27747398</v>
      </c>
      <c r="E42" s="523">
        <f>E27+E41</f>
        <v>17120396</v>
      </c>
      <c r="F42" s="524">
        <f t="shared" si="4"/>
        <v>1.3855823718248252</v>
      </c>
      <c r="G42" s="524">
        <f t="shared" si="4"/>
        <v>-0.38299093846565363</v>
      </c>
    </row>
    <row r="43" spans="1:7" s="477" customFormat="1" ht="9.75" customHeight="1" thickTop="1" x14ac:dyDescent="0.2">
      <c r="A43" s="525"/>
      <c r="B43" s="526"/>
    </row>
    <row r="44" spans="1:7" s="477" customFormat="1" ht="13.5" customHeight="1" x14ac:dyDescent="0.3">
      <c r="A44" s="465" t="s">
        <v>101</v>
      </c>
      <c r="B44" s="465"/>
      <c r="C44" s="465"/>
      <c r="D44" s="465"/>
      <c r="E44"/>
    </row>
    <row r="45" spans="1:7" s="477" customFormat="1" ht="11.25" customHeight="1" x14ac:dyDescent="0.2">
      <c r="A45" s="713"/>
      <c r="B45" s="714"/>
      <c r="C45" s="714"/>
      <c r="D45" s="714"/>
      <c r="E45" s="714"/>
      <c r="F45" s="714"/>
      <c r="G45" s="715"/>
    </row>
    <row r="46" spans="1:7" s="477" customFormat="1" ht="11.25" customHeight="1" x14ac:dyDescent="0.2">
      <c r="A46" s="716"/>
      <c r="B46" s="717"/>
      <c r="C46" s="717"/>
      <c r="D46" s="717"/>
      <c r="E46" s="717"/>
      <c r="F46" s="717"/>
      <c r="G46" s="718"/>
    </row>
    <row r="47" spans="1:7" s="477" customFormat="1" ht="11.25" customHeight="1" x14ac:dyDescent="0.2">
      <c r="A47" s="719"/>
      <c r="B47" s="720"/>
      <c r="C47" s="720"/>
      <c r="D47" s="720"/>
      <c r="E47" s="720"/>
      <c r="F47" s="720"/>
      <c r="G47" s="721"/>
    </row>
    <row r="48" spans="1:7" s="477" customFormat="1" ht="10.199999999999999" x14ac:dyDescent="0.2">
      <c r="A48" s="525"/>
    </row>
    <row r="49" spans="1:1" s="477" customFormat="1" ht="10.199999999999999" x14ac:dyDescent="0.2">
      <c r="A49" s="525"/>
    </row>
    <row r="50" spans="1:1" s="477" customFormat="1" ht="10.199999999999999" x14ac:dyDescent="0.2">
      <c r="A50" s="525"/>
    </row>
    <row r="51" spans="1:1" s="477" customFormat="1" ht="10.199999999999999" x14ac:dyDescent="0.2">
      <c r="A51" s="525"/>
    </row>
    <row r="52" spans="1:1" s="477" customFormat="1" ht="10.199999999999999" x14ac:dyDescent="0.2">
      <c r="A52" s="525"/>
    </row>
    <row r="53" spans="1:1" s="477" customFormat="1" ht="10.199999999999999" x14ac:dyDescent="0.2">
      <c r="A53" s="525"/>
    </row>
    <row r="54" spans="1:1" s="477" customFormat="1" ht="10.199999999999999" x14ac:dyDescent="0.2">
      <c r="A54" s="525"/>
    </row>
    <row r="55" spans="1:1" s="477" customFormat="1" ht="10.199999999999999" x14ac:dyDescent="0.2">
      <c r="A55" s="525"/>
    </row>
    <row r="56" spans="1:1" s="477" customFormat="1" ht="10.199999999999999" x14ac:dyDescent="0.2">
      <c r="A56" s="525"/>
    </row>
    <row r="57" spans="1:1" s="477" customFormat="1" ht="10.199999999999999" x14ac:dyDescent="0.2">
      <c r="A57" s="525"/>
    </row>
    <row r="58" spans="1:1" s="477" customFormat="1" ht="10.199999999999999" x14ac:dyDescent="0.2">
      <c r="A58" s="525"/>
    </row>
    <row r="59" spans="1:1" s="477" customFormat="1" ht="10.199999999999999" x14ac:dyDescent="0.2">
      <c r="A59" s="525"/>
    </row>
    <row r="60" spans="1:1" s="477" customFormat="1" ht="10.199999999999999" x14ac:dyDescent="0.2">
      <c r="A60" s="525"/>
    </row>
    <row r="61" spans="1:1" s="477" customFormat="1" ht="10.199999999999999" x14ac:dyDescent="0.2">
      <c r="A61" s="525"/>
    </row>
    <row r="62" spans="1:1" s="477" customFormat="1" ht="10.199999999999999" x14ac:dyDescent="0.2">
      <c r="A62" s="525"/>
    </row>
    <row r="63" spans="1:1" s="477" customFormat="1" ht="10.199999999999999" x14ac:dyDescent="0.2">
      <c r="A63" s="525"/>
    </row>
    <row r="64" spans="1:1" s="477" customFormat="1" ht="10.199999999999999" x14ac:dyDescent="0.2">
      <c r="A64" s="525"/>
    </row>
    <row r="65" spans="1:1" s="477" customFormat="1" ht="10.199999999999999" x14ac:dyDescent="0.2">
      <c r="A65" s="525"/>
    </row>
    <row r="66" spans="1:1" s="477" customFormat="1" ht="10.199999999999999" x14ac:dyDescent="0.2">
      <c r="A66" s="525"/>
    </row>
    <row r="67" spans="1:1" s="477" customFormat="1" ht="10.199999999999999" x14ac:dyDescent="0.2">
      <c r="A67" s="525"/>
    </row>
    <row r="68" spans="1:1" s="477" customFormat="1" ht="10.199999999999999" x14ac:dyDescent="0.2">
      <c r="A68" s="525"/>
    </row>
    <row r="69" spans="1:1" s="477" customFormat="1" ht="10.199999999999999" x14ac:dyDescent="0.2">
      <c r="A69" s="525"/>
    </row>
    <row r="70" spans="1:1" s="477" customFormat="1" ht="10.199999999999999" x14ac:dyDescent="0.2">
      <c r="A70" s="525"/>
    </row>
    <row r="71" spans="1:1" s="477" customFormat="1" ht="10.199999999999999" x14ac:dyDescent="0.2">
      <c r="A71" s="525"/>
    </row>
    <row r="72" spans="1:1" s="477" customFormat="1" ht="10.199999999999999" x14ac:dyDescent="0.2">
      <c r="A72" s="525"/>
    </row>
    <row r="73" spans="1:1" s="477" customFormat="1" ht="10.199999999999999" x14ac:dyDescent="0.2">
      <c r="A73" s="525"/>
    </row>
    <row r="74" spans="1:1" s="477" customFormat="1" ht="10.199999999999999" x14ac:dyDescent="0.2">
      <c r="A74" s="525"/>
    </row>
    <row r="75" spans="1:1" s="477" customFormat="1" ht="10.199999999999999" x14ac:dyDescent="0.2">
      <c r="A75" s="525"/>
    </row>
    <row r="76" spans="1:1" s="477" customFormat="1" ht="10.199999999999999" x14ac:dyDescent="0.2">
      <c r="A76" s="525"/>
    </row>
    <row r="77" spans="1:1" s="477" customFormat="1" ht="10.199999999999999" x14ac:dyDescent="0.2">
      <c r="A77" s="525"/>
    </row>
    <row r="78" spans="1:1" s="477" customFormat="1" ht="10.199999999999999" x14ac:dyDescent="0.2">
      <c r="A78" s="525"/>
    </row>
    <row r="79" spans="1:1" s="477" customFormat="1" ht="10.199999999999999" x14ac:dyDescent="0.2">
      <c r="A79" s="525"/>
    </row>
    <row r="80" spans="1:1" s="477" customFormat="1" ht="10.199999999999999" x14ac:dyDescent="0.2">
      <c r="A80" s="525"/>
    </row>
    <row r="81" spans="1:1" s="477" customFormat="1" ht="10.199999999999999" x14ac:dyDescent="0.2">
      <c r="A81" s="525"/>
    </row>
    <row r="82" spans="1:1" s="477" customFormat="1" ht="10.199999999999999" x14ac:dyDescent="0.2">
      <c r="A82" s="525"/>
    </row>
    <row r="83" spans="1:1" s="477" customFormat="1" ht="10.199999999999999" x14ac:dyDescent="0.2">
      <c r="A83" s="525"/>
    </row>
    <row r="84" spans="1:1" s="477" customFormat="1" ht="10.199999999999999" x14ac:dyDescent="0.2">
      <c r="A84" s="525"/>
    </row>
    <row r="85" spans="1:1" s="477" customFormat="1" ht="10.199999999999999" x14ac:dyDescent="0.2">
      <c r="A85" s="525"/>
    </row>
    <row r="86" spans="1:1" s="477" customFormat="1" ht="10.199999999999999" x14ac:dyDescent="0.2">
      <c r="A86" s="525"/>
    </row>
    <row r="87" spans="1:1" s="477" customFormat="1" ht="10.199999999999999" x14ac:dyDescent="0.2">
      <c r="A87" s="525"/>
    </row>
    <row r="88" spans="1:1" s="477" customFormat="1" ht="10.199999999999999" x14ac:dyDescent="0.2">
      <c r="A88" s="525"/>
    </row>
    <row r="89" spans="1:1" s="477" customFormat="1" ht="10.199999999999999" x14ac:dyDescent="0.2">
      <c r="A89" s="525"/>
    </row>
    <row r="90" spans="1:1" s="477" customFormat="1" ht="10.199999999999999" x14ac:dyDescent="0.2">
      <c r="A90" s="525"/>
    </row>
    <row r="91" spans="1:1" s="477" customFormat="1" ht="10.199999999999999" x14ac:dyDescent="0.2">
      <c r="A91" s="525"/>
    </row>
    <row r="92" spans="1:1" s="477" customFormat="1" ht="10.199999999999999" x14ac:dyDescent="0.2">
      <c r="A92" s="525"/>
    </row>
    <row r="93" spans="1:1" s="477" customFormat="1" ht="10.199999999999999" x14ac:dyDescent="0.2">
      <c r="A93" s="525"/>
    </row>
    <row r="94" spans="1:1" s="477" customFormat="1" ht="10.199999999999999" x14ac:dyDescent="0.2">
      <c r="A94" s="525"/>
    </row>
    <row r="95" spans="1:1" s="477" customFormat="1" ht="10.199999999999999" x14ac:dyDescent="0.2">
      <c r="A95" s="525"/>
    </row>
    <row r="96" spans="1:1" s="477" customFormat="1" ht="10.199999999999999" x14ac:dyDescent="0.2">
      <c r="A96" s="525"/>
    </row>
    <row r="97" spans="1:1" s="477" customFormat="1" ht="10.199999999999999" x14ac:dyDescent="0.2">
      <c r="A97" s="525"/>
    </row>
    <row r="98" spans="1:1" s="477" customFormat="1" ht="10.199999999999999" x14ac:dyDescent="0.2">
      <c r="A98" s="525"/>
    </row>
    <row r="99" spans="1:1" s="477" customFormat="1" ht="10.199999999999999" x14ac:dyDescent="0.2">
      <c r="A99" s="525"/>
    </row>
    <row r="100" spans="1:1" s="477" customFormat="1" ht="10.199999999999999" x14ac:dyDescent="0.2">
      <c r="A100" s="525"/>
    </row>
    <row r="101" spans="1:1" s="477" customFormat="1" ht="10.199999999999999" x14ac:dyDescent="0.2">
      <c r="A101" s="525"/>
    </row>
    <row r="102" spans="1:1" s="477" customFormat="1" ht="10.199999999999999" x14ac:dyDescent="0.2">
      <c r="A102" s="525"/>
    </row>
    <row r="103" spans="1:1" s="477" customFormat="1" ht="10.199999999999999" x14ac:dyDescent="0.2">
      <c r="A103" s="525"/>
    </row>
    <row r="104" spans="1:1" s="477" customFormat="1" ht="10.199999999999999" x14ac:dyDescent="0.2">
      <c r="A104" s="525"/>
    </row>
    <row r="105" spans="1:1" s="477" customFormat="1" ht="10.199999999999999" x14ac:dyDescent="0.2">
      <c r="A105" s="525"/>
    </row>
    <row r="106" spans="1:1" s="477" customFormat="1" ht="10.199999999999999" x14ac:dyDescent="0.2">
      <c r="A106" s="525"/>
    </row>
    <row r="107" spans="1:1" s="477" customFormat="1" ht="10.199999999999999" x14ac:dyDescent="0.2">
      <c r="A107" s="525"/>
    </row>
    <row r="108" spans="1:1" s="477" customFormat="1" ht="10.199999999999999" x14ac:dyDescent="0.2">
      <c r="A108" s="525"/>
    </row>
    <row r="109" spans="1:1" s="477" customFormat="1" ht="10.199999999999999" x14ac:dyDescent="0.2">
      <c r="A109" s="525"/>
    </row>
    <row r="110" spans="1:1" s="477" customFormat="1" ht="10.199999999999999" x14ac:dyDescent="0.2">
      <c r="A110" s="525"/>
    </row>
    <row r="111" spans="1:1" s="477" customFormat="1" ht="10.199999999999999" x14ac:dyDescent="0.2">
      <c r="A111" s="525"/>
    </row>
    <row r="112" spans="1:1" s="477" customFormat="1" ht="10.199999999999999" x14ac:dyDescent="0.2">
      <c r="A112" s="525"/>
    </row>
    <row r="113" spans="1:1" s="477" customFormat="1" ht="10.199999999999999" x14ac:dyDescent="0.2">
      <c r="A113" s="525"/>
    </row>
    <row r="114" spans="1:1" s="477" customFormat="1" ht="10.199999999999999" x14ac:dyDescent="0.2">
      <c r="A114" s="525"/>
    </row>
    <row r="115" spans="1:1" s="477" customFormat="1" ht="10.199999999999999" x14ac:dyDescent="0.2">
      <c r="A115" s="525"/>
    </row>
    <row r="116" spans="1:1" s="477" customFormat="1" ht="10.199999999999999" x14ac:dyDescent="0.2">
      <c r="A116" s="525"/>
    </row>
  </sheetData>
  <sheetProtection insertColumns="0" insertRows="0"/>
  <mergeCells count="5">
    <mergeCell ref="A1:G1"/>
    <mergeCell ref="A2:G2"/>
    <mergeCell ref="A45:G47"/>
    <mergeCell ref="A3:B3"/>
    <mergeCell ref="F3:G3"/>
  </mergeCells>
  <printOptions horizontalCentered="1"/>
  <pageMargins left="0.25" right="0.25" top="0.4" bottom="0.25" header="0.5" footer="0"/>
  <pageSetup scale="90" orientation="portrait" r:id="rId1"/>
  <headerFooter alignWithMargins="0">
    <oddFooter>&amp;L&amp;"Garamond,Regular"Revised October 2018&amp;C&amp;"Garamond,Regular"13</oddFooter>
  </headerFooter>
  <colBreaks count="1" manualBreakCount="1">
    <brk id="4"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806EA-9D75-4091-AB10-1FE04889920D}">
  <dimension ref="A1:S114"/>
  <sheetViews>
    <sheetView workbookViewId="0">
      <pane xSplit="3" ySplit="3" topLeftCell="D4" activePane="bottomRight" state="frozen"/>
      <selection pane="topRight" activeCell="D1" sqref="D1"/>
      <selection pane="bottomLeft" activeCell="A4" sqref="A4"/>
      <selection pane="bottomRight" activeCell="K12" sqref="K12"/>
    </sheetView>
  </sheetViews>
  <sheetFormatPr defaultColWidth="9.109375" defaultRowHeight="13.2" x14ac:dyDescent="0.25"/>
  <cols>
    <col min="1" max="1" width="3.6640625" style="214" customWidth="1"/>
    <col min="2" max="2" width="4.109375" style="213" customWidth="1"/>
    <col min="3" max="3" width="29.88671875" style="213" customWidth="1"/>
    <col min="4" max="4" width="13.33203125" style="213" customWidth="1"/>
    <col min="5" max="5" width="12.88671875" style="213" customWidth="1"/>
    <col min="6" max="6" width="12.44140625" style="213" customWidth="1"/>
    <col min="7" max="7" width="13.109375" style="213" customWidth="1"/>
    <col min="8" max="8" width="11.33203125" style="213" customWidth="1"/>
    <col min="9" max="19" width="9" style="213" customWidth="1"/>
    <col min="20" max="16384" width="9.109375" style="213"/>
  </cols>
  <sheetData>
    <row r="1" spans="1:19" ht="15.6" x14ac:dyDescent="0.25">
      <c r="A1" s="736" t="s">
        <v>466</v>
      </c>
      <c r="B1" s="736"/>
      <c r="C1" s="736"/>
      <c r="D1" s="736"/>
      <c r="E1" s="736"/>
      <c r="F1" s="736"/>
      <c r="G1" s="736"/>
      <c r="H1" s="736"/>
    </row>
    <row r="2" spans="1:19" ht="15.6" x14ac:dyDescent="0.25">
      <c r="A2" s="736" t="s">
        <v>557</v>
      </c>
      <c r="B2" s="737"/>
      <c r="C2" s="737"/>
      <c r="D2" s="737"/>
      <c r="E2" s="737"/>
      <c r="F2" s="737"/>
      <c r="G2" s="737"/>
      <c r="H2" s="737"/>
    </row>
    <row r="3" spans="1:19" s="243" customFormat="1" ht="36.6" thickBot="1" x14ac:dyDescent="0.3">
      <c r="A3" s="738" t="s">
        <v>558</v>
      </c>
      <c r="B3" s="739"/>
      <c r="C3" s="740"/>
      <c r="D3" s="245" t="s">
        <v>559</v>
      </c>
      <c r="E3" s="245" t="s">
        <v>560</v>
      </c>
      <c r="F3" s="244" t="s">
        <v>561</v>
      </c>
      <c r="G3" s="245" t="s">
        <v>562</v>
      </c>
      <c r="H3" s="244" t="s">
        <v>563</v>
      </c>
      <c r="I3" s="213"/>
      <c r="J3" s="213"/>
      <c r="K3" s="213"/>
      <c r="L3" s="213"/>
      <c r="M3" s="213"/>
      <c r="N3" s="213"/>
      <c r="O3" s="213"/>
      <c r="P3" s="213"/>
      <c r="Q3" s="213"/>
      <c r="R3" s="213"/>
      <c r="S3" s="213"/>
    </row>
    <row r="4" spans="1:19" s="237" customFormat="1" ht="20.100000000000001" customHeight="1" thickTop="1" x14ac:dyDescent="0.25">
      <c r="A4" s="242"/>
      <c r="B4" s="241"/>
      <c r="C4" s="240" t="s">
        <v>564</v>
      </c>
      <c r="D4" s="238"/>
      <c r="E4" s="239"/>
      <c r="F4" s="238"/>
      <c r="G4" s="238"/>
      <c r="H4" s="238"/>
      <c r="I4" s="213"/>
      <c r="J4" s="213"/>
      <c r="K4" s="213"/>
      <c r="L4" s="213"/>
      <c r="M4" s="213"/>
      <c r="N4" s="213"/>
      <c r="O4" s="213"/>
      <c r="P4" s="213"/>
      <c r="Q4" s="213"/>
      <c r="R4" s="213"/>
      <c r="S4" s="213"/>
    </row>
    <row r="5" spans="1:19" s="215" customFormat="1" ht="20.100000000000001" customHeight="1" x14ac:dyDescent="0.25">
      <c r="A5" s="226"/>
      <c r="B5" s="223"/>
      <c r="C5" s="233" t="s">
        <v>565</v>
      </c>
      <c r="D5" s="231">
        <v>443424</v>
      </c>
      <c r="E5" s="231">
        <v>377670</v>
      </c>
      <c r="F5" s="231">
        <v>313709</v>
      </c>
      <c r="G5" s="231">
        <v>429350</v>
      </c>
      <c r="H5" s="231">
        <v>236690</v>
      </c>
      <c r="I5" s="213"/>
      <c r="J5" s="213"/>
      <c r="K5" s="213"/>
      <c r="L5" s="213"/>
      <c r="M5" s="213"/>
      <c r="N5" s="213"/>
      <c r="O5" s="213"/>
      <c r="P5" s="213"/>
      <c r="Q5" s="213"/>
      <c r="R5" s="213"/>
      <c r="S5" s="213"/>
    </row>
    <row r="6" spans="1:19" s="215" customFormat="1" ht="20.100000000000001" customHeight="1" x14ac:dyDescent="0.25">
      <c r="A6" s="226"/>
      <c r="B6" s="236"/>
      <c r="C6" s="233" t="s">
        <v>566</v>
      </c>
      <c r="D6" s="231"/>
      <c r="E6" s="231"/>
      <c r="F6" s="231">
        <v>527615</v>
      </c>
      <c r="G6" s="231"/>
      <c r="H6" s="231"/>
      <c r="I6" s="213"/>
      <c r="J6" s="213"/>
      <c r="K6" s="213"/>
      <c r="L6" s="213"/>
      <c r="M6" s="213"/>
      <c r="N6" s="213"/>
      <c r="O6" s="213"/>
      <c r="P6" s="213"/>
      <c r="Q6" s="213"/>
      <c r="R6" s="213"/>
      <c r="S6" s="213"/>
    </row>
    <row r="7" spans="1:19" s="215" customFormat="1" ht="20.100000000000001" customHeight="1" x14ac:dyDescent="0.25">
      <c r="A7" s="226"/>
      <c r="B7" s="235" t="s">
        <v>17</v>
      </c>
      <c r="C7" s="233" t="s">
        <v>567</v>
      </c>
      <c r="D7" s="231">
        <v>-65754</v>
      </c>
      <c r="E7" s="231">
        <v>-63961</v>
      </c>
      <c r="F7" s="231">
        <v>-411974</v>
      </c>
      <c r="G7" s="231">
        <v>-192660</v>
      </c>
      <c r="H7" s="231">
        <v>-185000</v>
      </c>
      <c r="I7" s="213"/>
      <c r="J7" s="213"/>
      <c r="K7" s="213"/>
      <c r="L7" s="213"/>
      <c r="M7" s="213"/>
      <c r="N7" s="213"/>
      <c r="O7" s="213"/>
      <c r="P7" s="213"/>
      <c r="Q7" s="213"/>
      <c r="R7" s="213"/>
      <c r="S7" s="213"/>
    </row>
    <row r="8" spans="1:19" s="215" customFormat="1" ht="20.100000000000001" customHeight="1" x14ac:dyDescent="0.25">
      <c r="A8" s="226"/>
      <c r="B8" s="223"/>
      <c r="C8" s="233" t="s">
        <v>568</v>
      </c>
      <c r="D8" s="234">
        <f>SUM(D5:D7)</f>
        <v>377670</v>
      </c>
      <c r="E8" s="234">
        <f>SUM(E5:E7)</f>
        <v>313709</v>
      </c>
      <c r="F8" s="234">
        <f>SUM(F5:F7)</f>
        <v>429350</v>
      </c>
      <c r="G8" s="234">
        <f>SUM(G5:G7)</f>
        <v>236690</v>
      </c>
      <c r="H8" s="234">
        <f>SUM(H5:H7)</f>
        <v>51690</v>
      </c>
      <c r="I8" s="213"/>
      <c r="J8" s="213"/>
      <c r="K8" s="213"/>
      <c r="L8" s="213"/>
      <c r="M8" s="213"/>
      <c r="N8" s="213"/>
      <c r="O8" s="213"/>
      <c r="P8" s="213"/>
      <c r="Q8" s="213"/>
      <c r="R8" s="213"/>
      <c r="S8" s="213"/>
    </row>
    <row r="9" spans="1:19" s="215" customFormat="1" ht="20.100000000000001" customHeight="1" x14ac:dyDescent="0.25">
      <c r="A9" s="226"/>
      <c r="B9" s="223"/>
      <c r="C9" s="233" t="s">
        <v>569</v>
      </c>
      <c r="D9" s="231">
        <v>15950</v>
      </c>
      <c r="E9" s="231">
        <v>12811</v>
      </c>
      <c r="F9" s="231">
        <v>11745</v>
      </c>
      <c r="G9" s="231">
        <v>8437.43</v>
      </c>
      <c r="H9" s="231">
        <v>7000</v>
      </c>
      <c r="I9" s="213"/>
      <c r="J9" s="213"/>
      <c r="K9" s="213"/>
      <c r="L9" s="213"/>
      <c r="M9" s="213"/>
      <c r="N9" s="213"/>
      <c r="O9" s="213"/>
      <c r="P9" s="213"/>
      <c r="Q9" s="213"/>
      <c r="R9" s="213"/>
      <c r="S9" s="213"/>
    </row>
    <row r="10" spans="1:19" s="215" customFormat="1" ht="20.100000000000001" customHeight="1" x14ac:dyDescent="0.25">
      <c r="A10" s="226"/>
      <c r="B10" s="223"/>
      <c r="C10" s="233" t="s">
        <v>570</v>
      </c>
      <c r="D10" s="231">
        <v>63961</v>
      </c>
      <c r="E10" s="231">
        <v>40348</v>
      </c>
      <c r="F10" s="231">
        <v>192660</v>
      </c>
      <c r="G10" s="231">
        <v>185000</v>
      </c>
      <c r="H10" s="231">
        <v>35000</v>
      </c>
      <c r="I10" s="213"/>
      <c r="J10" s="213"/>
      <c r="K10" s="213"/>
      <c r="L10" s="213"/>
      <c r="M10" s="213"/>
      <c r="N10" s="213"/>
      <c r="O10" s="213"/>
      <c r="P10" s="213"/>
      <c r="Q10" s="213"/>
      <c r="R10" s="213"/>
      <c r="S10" s="213"/>
    </row>
    <row r="11" spans="1:19" s="215" customFormat="1" ht="9.75" customHeight="1" x14ac:dyDescent="0.25">
      <c r="A11" s="230"/>
      <c r="B11" s="229"/>
      <c r="C11" s="228"/>
      <c r="D11" s="227"/>
      <c r="E11" s="227"/>
      <c r="F11" s="227"/>
      <c r="G11" s="227"/>
      <c r="H11" s="227"/>
      <c r="I11" s="213"/>
      <c r="J11" s="213"/>
      <c r="K11" s="213"/>
      <c r="L11" s="213"/>
      <c r="M11" s="213"/>
      <c r="N11" s="213"/>
      <c r="O11" s="213"/>
      <c r="P11" s="213"/>
      <c r="Q11" s="213"/>
      <c r="R11" s="213"/>
      <c r="S11" s="213"/>
    </row>
    <row r="12" spans="1:19" s="215" customFormat="1" ht="20.100000000000001" customHeight="1" x14ac:dyDescent="0.25">
      <c r="A12" s="226"/>
      <c r="B12" s="223"/>
      <c r="C12" s="232" t="s">
        <v>571</v>
      </c>
      <c r="D12" s="231"/>
      <c r="E12" s="231"/>
      <c r="F12" s="231"/>
      <c r="G12" s="231"/>
      <c r="H12" s="231"/>
      <c r="I12" s="213"/>
      <c r="J12" s="213"/>
      <c r="K12" s="213"/>
      <c r="L12" s="213"/>
      <c r="M12" s="213"/>
      <c r="N12" s="213"/>
      <c r="O12" s="213"/>
      <c r="P12" s="213"/>
      <c r="Q12" s="213"/>
      <c r="R12" s="213"/>
      <c r="S12" s="213"/>
    </row>
    <row r="13" spans="1:19" s="215" customFormat="1" ht="8.25" customHeight="1" x14ac:dyDescent="0.25">
      <c r="A13" s="230"/>
      <c r="B13" s="229"/>
      <c r="C13" s="228"/>
      <c r="D13" s="227"/>
      <c r="E13" s="227"/>
      <c r="F13" s="227"/>
      <c r="G13" s="227"/>
      <c r="H13" s="227"/>
      <c r="I13" s="213"/>
      <c r="J13" s="213"/>
      <c r="K13" s="213"/>
      <c r="L13" s="213"/>
      <c r="M13" s="213"/>
      <c r="N13" s="213"/>
      <c r="O13" s="213"/>
      <c r="P13" s="213"/>
      <c r="Q13" s="213"/>
      <c r="R13" s="213"/>
      <c r="S13" s="213"/>
    </row>
    <row r="14" spans="1:19" s="215" customFormat="1" ht="39.75" customHeight="1" x14ac:dyDescent="0.25">
      <c r="A14" s="226"/>
      <c r="B14" s="223"/>
      <c r="C14" s="225" t="s">
        <v>572</v>
      </c>
      <c r="D14" s="221">
        <f>'[5]Std 7-Revenues&amp;Expenses'!C42/(D9+D10)</f>
        <v>21.554642039268685</v>
      </c>
      <c r="E14" s="221">
        <f>'[5]Std 7-Revenues&amp;Expenses'!D42/(E9+E10)</f>
        <v>45.432513779416468</v>
      </c>
      <c r="F14" s="221">
        <f>'[5]Std 7-Revenues&amp;Expenses'!E42/(F9+F10)</f>
        <v>11.90520290599545</v>
      </c>
      <c r="G14" s="221">
        <f>'[5]Std 7-Revenues&amp;Expenses'!F42/(G9+G10)</f>
        <v>-37.87385114659557</v>
      </c>
      <c r="H14" s="221">
        <f>'[5]Std 7-Revenues&amp;Expenses'!G42/(H9+H10)</f>
        <v>-28.61778733809523</v>
      </c>
      <c r="I14" s="213"/>
      <c r="J14" s="213"/>
      <c r="K14" s="213"/>
      <c r="L14" s="213"/>
      <c r="M14" s="213"/>
      <c r="N14" s="213"/>
      <c r="O14" s="213"/>
      <c r="P14" s="213"/>
      <c r="Q14" s="213"/>
      <c r="R14" s="213"/>
      <c r="S14" s="213"/>
    </row>
    <row r="15" spans="1:19" s="215" customFormat="1" ht="36" customHeight="1" x14ac:dyDescent="0.25">
      <c r="A15" s="226"/>
      <c r="B15" s="223"/>
      <c r="C15" s="225" t="s">
        <v>573</v>
      </c>
      <c r="D15" s="221">
        <f>D8/'[5]Std 7-Supplemental Fin Data'!C8</f>
        <v>-0.16654774703898947</v>
      </c>
      <c r="E15" s="221">
        <f>E8/'[5]Std 7-Supplemental Fin Data'!D8</f>
        <v>0.5688472153216243</v>
      </c>
      <c r="F15" s="221">
        <f>F8/'[5]Std 7-Supplemental Fin Data'!E8</f>
        <v>7.3590485530946742E-2</v>
      </c>
      <c r="G15" s="221">
        <f>G8/'[5]Std 7-Supplemental Fin Data'!F8</f>
        <v>8.3614856230103035E-2</v>
      </c>
      <c r="H15" s="221">
        <f>H8/'[5]Std 7-Supplemental Fin Data'!G8</f>
        <v>2.4915202131411247E-2</v>
      </c>
      <c r="I15" s="213"/>
      <c r="J15" s="213"/>
      <c r="K15" s="213"/>
      <c r="L15" s="213"/>
      <c r="M15" s="213"/>
      <c r="N15" s="213"/>
      <c r="O15" s="213"/>
      <c r="P15" s="213"/>
      <c r="Q15" s="213"/>
      <c r="R15" s="213"/>
      <c r="S15" s="213"/>
    </row>
    <row r="16" spans="1:19" ht="37.5" customHeight="1" x14ac:dyDescent="0.25">
      <c r="A16" s="224"/>
      <c r="B16" s="223"/>
      <c r="C16" s="222" t="s">
        <v>574</v>
      </c>
      <c r="D16" s="221">
        <f>D8/'[5]Std 7-Financial Position'!C16</f>
        <v>3.2470175919453122E-2</v>
      </c>
      <c r="E16" s="221">
        <f>E8/'[5]Std 7-Financial Position'!D16</f>
        <v>1.9400195567160845E-2</v>
      </c>
      <c r="F16" s="221">
        <f>F8/'[5]Std 7-Financial Position'!E16</f>
        <v>2.5078275058590935E-2</v>
      </c>
      <c r="G16" s="221">
        <f>G8/(17120396+'[5]Std 7-Revenues&amp;Expenses'!F45)</f>
        <v>1.676654877596593E-2</v>
      </c>
      <c r="H16" s="221">
        <f>H8/(17120396+'[5]Std 7-Revenues&amp;Expenses'!F45+'[5]Std 7-Revenues&amp;Expenses'!G45)</f>
        <v>3.8688037695968447E-3</v>
      </c>
    </row>
    <row r="17" spans="1:8" ht="48" customHeight="1" x14ac:dyDescent="0.25">
      <c r="A17" s="741" t="s">
        <v>575</v>
      </c>
      <c r="B17" s="742"/>
      <c r="C17" s="742"/>
      <c r="D17" s="742"/>
      <c r="E17" s="742"/>
      <c r="F17" s="742"/>
      <c r="G17" s="742"/>
      <c r="H17" s="743"/>
    </row>
    <row r="18" spans="1:8" ht="20.100000000000001" customHeight="1" x14ac:dyDescent="0.25">
      <c r="A18" s="727" t="s">
        <v>576</v>
      </c>
      <c r="B18" s="728"/>
      <c r="C18" s="728"/>
      <c r="D18" s="728"/>
      <c r="E18" s="728"/>
      <c r="F18" s="728"/>
      <c r="G18" s="728"/>
      <c r="H18" s="729"/>
    </row>
    <row r="19" spans="1:8" ht="20.100000000000001" customHeight="1" x14ac:dyDescent="0.25">
      <c r="A19" s="730"/>
      <c r="B19" s="731"/>
      <c r="C19" s="731"/>
      <c r="D19" s="731"/>
      <c r="E19" s="731"/>
      <c r="F19" s="731"/>
      <c r="G19" s="731"/>
      <c r="H19" s="732"/>
    </row>
    <row r="20" spans="1:8" ht="20.100000000000001" customHeight="1" x14ac:dyDescent="0.25">
      <c r="A20" s="730"/>
      <c r="B20" s="731"/>
      <c r="C20" s="731"/>
      <c r="D20" s="731"/>
      <c r="E20" s="731"/>
      <c r="F20" s="731"/>
      <c r="G20" s="731"/>
      <c r="H20" s="732"/>
    </row>
    <row r="21" spans="1:8" ht="19.5" customHeight="1" x14ac:dyDescent="0.25">
      <c r="A21" s="733"/>
      <c r="B21" s="734"/>
      <c r="C21" s="734"/>
      <c r="D21" s="734"/>
      <c r="E21" s="734"/>
      <c r="F21" s="734"/>
      <c r="G21" s="734"/>
      <c r="H21" s="735"/>
    </row>
    <row r="22" spans="1:8" ht="20.100000000000001" customHeight="1" x14ac:dyDescent="0.25">
      <c r="A22" s="220" t="s">
        <v>577</v>
      </c>
      <c r="H22" s="219"/>
    </row>
    <row r="23" spans="1:8" ht="20.100000000000001" customHeight="1" x14ac:dyDescent="0.25">
      <c r="A23" s="727" t="s">
        <v>578</v>
      </c>
      <c r="B23" s="728"/>
      <c r="C23" s="728"/>
      <c r="D23" s="728"/>
      <c r="E23" s="728"/>
      <c r="F23" s="728"/>
      <c r="G23" s="728"/>
      <c r="H23" s="729"/>
    </row>
    <row r="24" spans="1:8" ht="20.100000000000001" customHeight="1" x14ac:dyDescent="0.25">
      <c r="A24" s="730"/>
      <c r="B24" s="731"/>
      <c r="C24" s="731"/>
      <c r="D24" s="731"/>
      <c r="E24" s="731"/>
      <c r="F24" s="731"/>
      <c r="G24" s="731"/>
      <c r="H24" s="732"/>
    </row>
    <row r="25" spans="1:8" ht="20.100000000000001" customHeight="1" x14ac:dyDescent="0.25">
      <c r="A25" s="730"/>
      <c r="B25" s="731"/>
      <c r="C25" s="731"/>
      <c r="D25" s="731"/>
      <c r="E25" s="731"/>
      <c r="F25" s="731"/>
      <c r="G25" s="731"/>
      <c r="H25" s="732"/>
    </row>
    <row r="26" spans="1:8" ht="19.5" customHeight="1" x14ac:dyDescent="0.25">
      <c r="A26" s="733"/>
      <c r="B26" s="734"/>
      <c r="C26" s="734"/>
      <c r="D26" s="734"/>
      <c r="E26" s="734"/>
      <c r="F26" s="734"/>
      <c r="G26" s="734"/>
      <c r="H26" s="735"/>
    </row>
    <row r="27" spans="1:8" ht="20.100000000000001" customHeight="1" x14ac:dyDescent="0.25">
      <c r="A27" s="220" t="s">
        <v>579</v>
      </c>
      <c r="H27" s="219"/>
    </row>
    <row r="28" spans="1:8" ht="20.100000000000001" customHeight="1" x14ac:dyDescent="0.25">
      <c r="A28" s="727" t="s">
        <v>580</v>
      </c>
      <c r="B28" s="728"/>
      <c r="C28" s="728"/>
      <c r="D28" s="728"/>
      <c r="E28" s="728"/>
      <c r="F28" s="728"/>
      <c r="G28" s="728"/>
      <c r="H28" s="729"/>
    </row>
    <row r="29" spans="1:8" ht="20.100000000000001" customHeight="1" x14ac:dyDescent="0.25">
      <c r="A29" s="730"/>
      <c r="B29" s="731"/>
      <c r="C29" s="731"/>
      <c r="D29" s="731"/>
      <c r="E29" s="731"/>
      <c r="F29" s="731"/>
      <c r="G29" s="731"/>
      <c r="H29" s="732"/>
    </row>
    <row r="30" spans="1:8" ht="20.100000000000001" customHeight="1" x14ac:dyDescent="0.25">
      <c r="A30" s="730"/>
      <c r="B30" s="731"/>
      <c r="C30" s="731"/>
      <c r="D30" s="731"/>
      <c r="E30" s="731"/>
      <c r="F30" s="731"/>
      <c r="G30" s="731"/>
      <c r="H30" s="732"/>
    </row>
    <row r="31" spans="1:8" ht="19.5" customHeight="1" x14ac:dyDescent="0.25">
      <c r="A31" s="733"/>
      <c r="B31" s="734"/>
      <c r="C31" s="734"/>
      <c r="D31" s="734"/>
      <c r="E31" s="734"/>
      <c r="F31" s="734"/>
      <c r="G31" s="734"/>
      <c r="H31" s="735"/>
    </row>
    <row r="32" spans="1:8" ht="14.25" customHeight="1" x14ac:dyDescent="0.25">
      <c r="C32" s="218"/>
      <c r="D32" s="218"/>
      <c r="E32" s="218"/>
      <c r="F32" s="218"/>
      <c r="G32" s="218"/>
      <c r="H32" s="218"/>
    </row>
    <row r="33" spans="1:19" s="570" customFormat="1" ht="21.75" customHeight="1" x14ac:dyDescent="0.3">
      <c r="A33" s="569"/>
      <c r="B33" s="213"/>
      <c r="C33" s="213"/>
      <c r="D33" s="213"/>
      <c r="E33" s="213"/>
      <c r="F33" s="217"/>
    </row>
    <row r="34" spans="1:19" ht="20.100000000000001" customHeight="1" x14ac:dyDescent="0.25"/>
    <row r="35" spans="1:19" ht="20.100000000000001" customHeight="1" x14ac:dyDescent="0.25"/>
    <row r="36" spans="1:19" ht="20.100000000000001" customHeight="1" x14ac:dyDescent="0.25"/>
    <row r="37" spans="1:19" ht="20.100000000000001" customHeight="1" x14ac:dyDescent="0.25"/>
    <row r="38" spans="1:19" ht="20.100000000000001" customHeight="1" x14ac:dyDescent="0.25"/>
    <row r="39" spans="1:19" ht="20.100000000000001" customHeight="1" x14ac:dyDescent="0.25"/>
    <row r="40" spans="1:19" ht="21.9" customHeight="1" x14ac:dyDescent="0.25"/>
    <row r="41" spans="1:19" ht="21.9" customHeight="1" x14ac:dyDescent="0.25"/>
    <row r="42" spans="1:19" ht="21.9" customHeight="1" x14ac:dyDescent="0.25"/>
    <row r="43" spans="1:19" ht="21.9" customHeight="1" x14ac:dyDescent="0.25"/>
    <row r="44" spans="1:19" ht="21.9" customHeight="1" x14ac:dyDescent="0.25"/>
    <row r="45" spans="1:19" s="215" customFormat="1" ht="21.9" customHeight="1" x14ac:dyDescent="0.25">
      <c r="A45" s="216"/>
      <c r="I45" s="213"/>
      <c r="J45" s="213"/>
      <c r="K45" s="213"/>
      <c r="L45" s="213"/>
      <c r="M45" s="213"/>
      <c r="N45" s="213"/>
      <c r="O45" s="213"/>
      <c r="P45" s="213"/>
      <c r="Q45" s="213"/>
      <c r="R45" s="213"/>
      <c r="S45" s="213"/>
    </row>
    <row r="46" spans="1:19" s="215" customFormat="1" ht="21.9" customHeight="1" x14ac:dyDescent="0.25">
      <c r="A46" s="216"/>
      <c r="I46" s="213"/>
      <c r="J46" s="213"/>
      <c r="K46" s="213"/>
      <c r="L46" s="213"/>
      <c r="M46" s="213"/>
      <c r="N46" s="213"/>
      <c r="O46" s="213"/>
      <c r="P46" s="213"/>
      <c r="Q46" s="213"/>
      <c r="R46" s="213"/>
      <c r="S46" s="213"/>
    </row>
    <row r="47" spans="1:19" s="215" customFormat="1" ht="21.9" customHeight="1" x14ac:dyDescent="0.25">
      <c r="A47" s="216"/>
      <c r="I47" s="213"/>
      <c r="J47" s="213"/>
      <c r="K47" s="213"/>
      <c r="L47" s="213"/>
      <c r="M47" s="213"/>
      <c r="N47" s="213"/>
      <c r="O47" s="213"/>
      <c r="P47" s="213"/>
      <c r="Q47" s="213"/>
      <c r="R47" s="213"/>
      <c r="S47" s="213"/>
    </row>
    <row r="48" spans="1:19" s="215" customFormat="1" ht="21.9" customHeight="1" x14ac:dyDescent="0.25">
      <c r="A48" s="216"/>
      <c r="I48" s="213"/>
      <c r="J48" s="213"/>
      <c r="K48" s="213"/>
      <c r="L48" s="213"/>
      <c r="M48" s="213"/>
      <c r="N48" s="213"/>
      <c r="O48" s="213"/>
      <c r="P48" s="213"/>
      <c r="Q48" s="213"/>
      <c r="R48" s="213"/>
      <c r="S48" s="213"/>
    </row>
    <row r="49" spans="1:19" s="215" customFormat="1" ht="21.9" customHeight="1" x14ac:dyDescent="0.25">
      <c r="A49" s="216"/>
      <c r="I49" s="213"/>
      <c r="J49" s="213"/>
      <c r="K49" s="213"/>
      <c r="L49" s="213"/>
      <c r="M49" s="213"/>
      <c r="N49" s="213"/>
      <c r="O49" s="213"/>
      <c r="P49" s="213"/>
      <c r="Q49" s="213"/>
      <c r="R49" s="213"/>
      <c r="S49" s="213"/>
    </row>
    <row r="50" spans="1:19" s="215" customFormat="1" x14ac:dyDescent="0.25">
      <c r="A50" s="216"/>
      <c r="I50" s="213"/>
      <c r="J50" s="213"/>
      <c r="K50" s="213"/>
      <c r="L50" s="213"/>
      <c r="M50" s="213"/>
      <c r="N50" s="213"/>
      <c r="O50" s="213"/>
      <c r="P50" s="213"/>
      <c r="Q50" s="213"/>
      <c r="R50" s="213"/>
      <c r="S50" s="213"/>
    </row>
    <row r="51" spans="1:19" s="215" customFormat="1" x14ac:dyDescent="0.25">
      <c r="A51" s="216"/>
      <c r="I51" s="213"/>
      <c r="J51" s="213"/>
      <c r="K51" s="213"/>
      <c r="L51" s="213"/>
      <c r="M51" s="213"/>
      <c r="N51" s="213"/>
      <c r="O51" s="213"/>
      <c r="P51" s="213"/>
      <c r="Q51" s="213"/>
      <c r="R51" s="213"/>
      <c r="S51" s="213"/>
    </row>
    <row r="52" spans="1:19" s="215" customFormat="1" x14ac:dyDescent="0.25">
      <c r="A52" s="216"/>
      <c r="I52" s="213"/>
      <c r="J52" s="213"/>
      <c r="K52" s="213"/>
      <c r="L52" s="213"/>
      <c r="M52" s="213"/>
      <c r="N52" s="213"/>
      <c r="O52" s="213"/>
      <c r="P52" s="213"/>
      <c r="Q52" s="213"/>
      <c r="R52" s="213"/>
      <c r="S52" s="213"/>
    </row>
    <row r="53" spans="1:19" s="215" customFormat="1" x14ac:dyDescent="0.25">
      <c r="A53" s="216"/>
      <c r="I53" s="213"/>
      <c r="J53" s="213"/>
      <c r="K53" s="213"/>
      <c r="L53" s="213"/>
      <c r="M53" s="213"/>
      <c r="N53" s="213"/>
      <c r="O53" s="213"/>
      <c r="P53" s="213"/>
      <c r="Q53" s="213"/>
      <c r="R53" s="213"/>
      <c r="S53" s="213"/>
    </row>
    <row r="54" spans="1:19" s="215" customFormat="1" x14ac:dyDescent="0.25">
      <c r="A54" s="216"/>
      <c r="I54" s="213"/>
      <c r="J54" s="213"/>
      <c r="K54" s="213"/>
      <c r="L54" s="213"/>
      <c r="M54" s="213"/>
      <c r="N54" s="213"/>
      <c r="O54" s="213"/>
      <c r="P54" s="213"/>
      <c r="Q54" s="213"/>
      <c r="R54" s="213"/>
      <c r="S54" s="213"/>
    </row>
    <row r="55" spans="1:19" s="215" customFormat="1" x14ac:dyDescent="0.25">
      <c r="A55" s="216"/>
      <c r="I55" s="213"/>
      <c r="J55" s="213"/>
      <c r="K55" s="213"/>
      <c r="L55" s="213"/>
      <c r="M55" s="213"/>
      <c r="N55" s="213"/>
      <c r="O55" s="213"/>
      <c r="P55" s="213"/>
      <c r="Q55" s="213"/>
      <c r="R55" s="213"/>
      <c r="S55" s="213"/>
    </row>
    <row r="56" spans="1:19" s="215" customFormat="1" x14ac:dyDescent="0.25">
      <c r="A56" s="216"/>
      <c r="I56" s="213"/>
      <c r="J56" s="213"/>
      <c r="K56" s="213"/>
      <c r="L56" s="213"/>
      <c r="M56" s="213"/>
      <c r="N56" s="213"/>
      <c r="O56" s="213"/>
      <c r="P56" s="213"/>
      <c r="Q56" s="213"/>
      <c r="R56" s="213"/>
      <c r="S56" s="213"/>
    </row>
    <row r="57" spans="1:19" s="215" customFormat="1" x14ac:dyDescent="0.25">
      <c r="A57" s="216"/>
      <c r="I57" s="213"/>
      <c r="J57" s="213"/>
      <c r="K57" s="213"/>
      <c r="L57" s="213"/>
      <c r="M57" s="213"/>
      <c r="N57" s="213"/>
      <c r="O57" s="213"/>
      <c r="P57" s="213"/>
      <c r="Q57" s="213"/>
      <c r="R57" s="213"/>
      <c r="S57" s="213"/>
    </row>
    <row r="58" spans="1:19" s="215" customFormat="1" x14ac:dyDescent="0.25">
      <c r="A58" s="216"/>
      <c r="I58" s="213"/>
      <c r="J58" s="213"/>
      <c r="K58" s="213"/>
      <c r="L58" s="213"/>
      <c r="M58" s="213"/>
      <c r="N58" s="213"/>
      <c r="O58" s="213"/>
      <c r="P58" s="213"/>
      <c r="Q58" s="213"/>
      <c r="R58" s="213"/>
      <c r="S58" s="213"/>
    </row>
    <row r="59" spans="1:19" s="215" customFormat="1" x14ac:dyDescent="0.25">
      <c r="A59" s="216"/>
      <c r="I59" s="213"/>
      <c r="J59" s="213"/>
      <c r="K59" s="213"/>
      <c r="L59" s="213"/>
      <c r="M59" s="213"/>
      <c r="N59" s="213"/>
      <c r="O59" s="213"/>
      <c r="P59" s="213"/>
      <c r="Q59" s="213"/>
      <c r="R59" s="213"/>
      <c r="S59" s="213"/>
    </row>
    <row r="60" spans="1:19" s="215" customFormat="1" x14ac:dyDescent="0.25">
      <c r="A60" s="216"/>
      <c r="I60" s="213"/>
      <c r="J60" s="213"/>
      <c r="K60" s="213"/>
      <c r="L60" s="213"/>
      <c r="M60" s="213"/>
      <c r="N60" s="213"/>
      <c r="O60" s="213"/>
      <c r="P60" s="213"/>
      <c r="Q60" s="213"/>
      <c r="R60" s="213"/>
      <c r="S60" s="213"/>
    </row>
    <row r="61" spans="1:19" s="215" customFormat="1" x14ac:dyDescent="0.25">
      <c r="A61" s="216"/>
      <c r="I61" s="213"/>
      <c r="J61" s="213"/>
      <c r="K61" s="213"/>
      <c r="L61" s="213"/>
      <c r="M61" s="213"/>
      <c r="N61" s="213"/>
      <c r="O61" s="213"/>
      <c r="P61" s="213"/>
      <c r="Q61" s="213"/>
      <c r="R61" s="213"/>
      <c r="S61" s="213"/>
    </row>
    <row r="62" spans="1:19" s="215" customFormat="1" x14ac:dyDescent="0.25">
      <c r="A62" s="216"/>
      <c r="I62" s="213"/>
      <c r="J62" s="213"/>
      <c r="K62" s="213"/>
      <c r="L62" s="213"/>
      <c r="M62" s="213"/>
      <c r="N62" s="213"/>
      <c r="O62" s="213"/>
      <c r="P62" s="213"/>
      <c r="Q62" s="213"/>
      <c r="R62" s="213"/>
      <c r="S62" s="213"/>
    </row>
    <row r="63" spans="1:19" s="215" customFormat="1" x14ac:dyDescent="0.25">
      <c r="A63" s="216"/>
      <c r="I63" s="213"/>
      <c r="J63" s="213"/>
      <c r="K63" s="213"/>
      <c r="L63" s="213"/>
      <c r="M63" s="213"/>
      <c r="N63" s="213"/>
      <c r="O63" s="213"/>
      <c r="P63" s="213"/>
      <c r="Q63" s="213"/>
      <c r="R63" s="213"/>
      <c r="S63" s="213"/>
    </row>
    <row r="64" spans="1:19" s="215" customFormat="1" x14ac:dyDescent="0.25">
      <c r="A64" s="216"/>
      <c r="I64" s="213"/>
      <c r="J64" s="213"/>
      <c r="K64" s="213"/>
      <c r="L64" s="213"/>
      <c r="M64" s="213"/>
      <c r="N64" s="213"/>
      <c r="O64" s="213"/>
      <c r="P64" s="213"/>
      <c r="Q64" s="213"/>
      <c r="R64" s="213"/>
      <c r="S64" s="213"/>
    </row>
    <row r="65" spans="1:19" s="215" customFormat="1" x14ac:dyDescent="0.25">
      <c r="A65" s="216"/>
      <c r="I65" s="213"/>
      <c r="J65" s="213"/>
      <c r="K65" s="213"/>
      <c r="L65" s="213"/>
      <c r="M65" s="213"/>
      <c r="N65" s="213"/>
      <c r="O65" s="213"/>
      <c r="P65" s="213"/>
      <c r="Q65" s="213"/>
      <c r="R65" s="213"/>
      <c r="S65" s="213"/>
    </row>
    <row r="66" spans="1:19" s="215" customFormat="1" x14ac:dyDescent="0.25">
      <c r="A66" s="216"/>
      <c r="I66" s="213"/>
      <c r="J66" s="213"/>
      <c r="K66" s="213"/>
      <c r="L66" s="213"/>
      <c r="M66" s="213"/>
      <c r="N66" s="213"/>
      <c r="O66" s="213"/>
      <c r="P66" s="213"/>
      <c r="Q66" s="213"/>
      <c r="R66" s="213"/>
      <c r="S66" s="213"/>
    </row>
    <row r="67" spans="1:19" s="215" customFormat="1" x14ac:dyDescent="0.25">
      <c r="A67" s="216"/>
      <c r="I67" s="213"/>
      <c r="J67" s="213"/>
      <c r="K67" s="213"/>
      <c r="L67" s="213"/>
      <c r="M67" s="213"/>
      <c r="N67" s="213"/>
      <c r="O67" s="213"/>
      <c r="P67" s="213"/>
      <c r="Q67" s="213"/>
      <c r="R67" s="213"/>
      <c r="S67" s="213"/>
    </row>
    <row r="68" spans="1:19" s="215" customFormat="1" x14ac:dyDescent="0.25">
      <c r="A68" s="216"/>
      <c r="I68" s="213"/>
      <c r="J68" s="213"/>
      <c r="K68" s="213"/>
      <c r="L68" s="213"/>
      <c r="M68" s="213"/>
      <c r="N68" s="213"/>
      <c r="O68" s="213"/>
      <c r="P68" s="213"/>
      <c r="Q68" s="213"/>
      <c r="R68" s="213"/>
      <c r="S68" s="213"/>
    </row>
    <row r="69" spans="1:19" s="215" customFormat="1" x14ac:dyDescent="0.25">
      <c r="A69" s="216"/>
      <c r="I69" s="213"/>
      <c r="J69" s="213"/>
      <c r="K69" s="213"/>
      <c r="L69" s="213"/>
      <c r="M69" s="213"/>
      <c r="N69" s="213"/>
      <c r="O69" s="213"/>
      <c r="P69" s="213"/>
      <c r="Q69" s="213"/>
      <c r="R69" s="213"/>
      <c r="S69" s="213"/>
    </row>
    <row r="70" spans="1:19" s="215" customFormat="1" x14ac:dyDescent="0.25">
      <c r="A70" s="216"/>
      <c r="I70" s="213"/>
      <c r="J70" s="213"/>
      <c r="K70" s="213"/>
      <c r="L70" s="213"/>
      <c r="M70" s="213"/>
      <c r="N70" s="213"/>
      <c r="O70" s="213"/>
      <c r="P70" s="213"/>
      <c r="Q70" s="213"/>
      <c r="R70" s="213"/>
      <c r="S70" s="213"/>
    </row>
    <row r="71" spans="1:19" s="215" customFormat="1" x14ac:dyDescent="0.25">
      <c r="A71" s="216"/>
      <c r="I71" s="213"/>
      <c r="J71" s="213"/>
      <c r="K71" s="213"/>
      <c r="L71" s="213"/>
      <c r="M71" s="213"/>
      <c r="N71" s="213"/>
      <c r="O71" s="213"/>
      <c r="P71" s="213"/>
      <c r="Q71" s="213"/>
      <c r="R71" s="213"/>
      <c r="S71" s="213"/>
    </row>
    <row r="72" spans="1:19" s="215" customFormat="1" x14ac:dyDescent="0.25">
      <c r="A72" s="216"/>
      <c r="I72" s="213"/>
      <c r="J72" s="213"/>
      <c r="K72" s="213"/>
      <c r="L72" s="213"/>
      <c r="M72" s="213"/>
      <c r="N72" s="213"/>
      <c r="O72" s="213"/>
      <c r="P72" s="213"/>
      <c r="Q72" s="213"/>
      <c r="R72" s="213"/>
      <c r="S72" s="213"/>
    </row>
    <row r="73" spans="1:19" s="215" customFormat="1" x14ac:dyDescent="0.25">
      <c r="A73" s="216"/>
      <c r="I73" s="213"/>
      <c r="J73" s="213"/>
      <c r="K73" s="213"/>
      <c r="L73" s="213"/>
      <c r="M73" s="213"/>
      <c r="N73" s="213"/>
      <c r="O73" s="213"/>
      <c r="P73" s="213"/>
      <c r="Q73" s="213"/>
      <c r="R73" s="213"/>
      <c r="S73" s="213"/>
    </row>
    <row r="74" spans="1:19" s="215" customFormat="1" x14ac:dyDescent="0.25">
      <c r="A74" s="216"/>
      <c r="I74" s="213"/>
      <c r="J74" s="213"/>
      <c r="K74" s="213"/>
      <c r="L74" s="213"/>
      <c r="M74" s="213"/>
      <c r="N74" s="213"/>
      <c r="O74" s="213"/>
      <c r="P74" s="213"/>
      <c r="Q74" s="213"/>
      <c r="R74" s="213"/>
      <c r="S74" s="213"/>
    </row>
    <row r="75" spans="1:19" s="215" customFormat="1" x14ac:dyDescent="0.25">
      <c r="A75" s="216"/>
      <c r="I75" s="213"/>
      <c r="J75" s="213"/>
      <c r="K75" s="213"/>
      <c r="L75" s="213"/>
      <c r="M75" s="213"/>
      <c r="N75" s="213"/>
      <c r="O75" s="213"/>
      <c r="P75" s="213"/>
      <c r="Q75" s="213"/>
      <c r="R75" s="213"/>
      <c r="S75" s="213"/>
    </row>
    <row r="76" spans="1:19" s="215" customFormat="1" x14ac:dyDescent="0.25">
      <c r="A76" s="216"/>
      <c r="I76" s="213"/>
      <c r="J76" s="213"/>
      <c r="K76" s="213"/>
      <c r="L76" s="213"/>
      <c r="M76" s="213"/>
      <c r="N76" s="213"/>
      <c r="O76" s="213"/>
      <c r="P76" s="213"/>
      <c r="Q76" s="213"/>
      <c r="R76" s="213"/>
      <c r="S76" s="213"/>
    </row>
    <row r="77" spans="1:19" s="215" customFormat="1" x14ac:dyDescent="0.25">
      <c r="A77" s="216"/>
      <c r="I77" s="213"/>
      <c r="J77" s="213"/>
      <c r="K77" s="213"/>
      <c r="L77" s="213"/>
      <c r="M77" s="213"/>
      <c r="N77" s="213"/>
      <c r="O77" s="213"/>
      <c r="P77" s="213"/>
      <c r="Q77" s="213"/>
      <c r="R77" s="213"/>
      <c r="S77" s="213"/>
    </row>
    <row r="78" spans="1:19" s="215" customFormat="1" x14ac:dyDescent="0.25">
      <c r="A78" s="216"/>
      <c r="I78" s="213"/>
      <c r="J78" s="213"/>
      <c r="K78" s="213"/>
      <c r="L78" s="213"/>
      <c r="M78" s="213"/>
      <c r="N78" s="213"/>
      <c r="O78" s="213"/>
      <c r="P78" s="213"/>
      <c r="Q78" s="213"/>
      <c r="R78" s="213"/>
      <c r="S78" s="213"/>
    </row>
    <row r="79" spans="1:19" s="215" customFormat="1" x14ac:dyDescent="0.25">
      <c r="A79" s="216"/>
      <c r="I79" s="213"/>
      <c r="J79" s="213"/>
      <c r="K79" s="213"/>
      <c r="L79" s="213"/>
      <c r="M79" s="213"/>
      <c r="N79" s="213"/>
      <c r="O79" s="213"/>
      <c r="P79" s="213"/>
      <c r="Q79" s="213"/>
      <c r="R79" s="213"/>
      <c r="S79" s="213"/>
    </row>
    <row r="80" spans="1:19" s="215" customFormat="1" x14ac:dyDescent="0.25">
      <c r="A80" s="216"/>
      <c r="I80" s="213"/>
      <c r="J80" s="213"/>
      <c r="K80" s="213"/>
      <c r="L80" s="213"/>
      <c r="M80" s="213"/>
      <c r="N80" s="213"/>
      <c r="O80" s="213"/>
      <c r="P80" s="213"/>
      <c r="Q80" s="213"/>
      <c r="R80" s="213"/>
      <c r="S80" s="213"/>
    </row>
    <row r="81" spans="1:19" s="215" customFormat="1" x14ac:dyDescent="0.25">
      <c r="A81" s="216"/>
      <c r="I81" s="213"/>
      <c r="J81" s="213"/>
      <c r="K81" s="213"/>
      <c r="L81" s="213"/>
      <c r="M81" s="213"/>
      <c r="N81" s="213"/>
      <c r="O81" s="213"/>
      <c r="P81" s="213"/>
      <c r="Q81" s="213"/>
      <c r="R81" s="213"/>
      <c r="S81" s="213"/>
    </row>
    <row r="82" spans="1:19" s="215" customFormat="1" x14ac:dyDescent="0.25">
      <c r="A82" s="216"/>
      <c r="I82" s="213"/>
      <c r="J82" s="213"/>
      <c r="K82" s="213"/>
      <c r="L82" s="213"/>
      <c r="M82" s="213"/>
      <c r="N82" s="213"/>
      <c r="O82" s="213"/>
      <c r="P82" s="213"/>
      <c r="Q82" s="213"/>
      <c r="R82" s="213"/>
      <c r="S82" s="213"/>
    </row>
    <row r="83" spans="1:19" s="215" customFormat="1" x14ac:dyDescent="0.25">
      <c r="A83" s="216"/>
      <c r="I83" s="213"/>
      <c r="J83" s="213"/>
      <c r="K83" s="213"/>
      <c r="L83" s="213"/>
      <c r="M83" s="213"/>
      <c r="N83" s="213"/>
      <c r="O83" s="213"/>
      <c r="P83" s="213"/>
      <c r="Q83" s="213"/>
      <c r="R83" s="213"/>
      <c r="S83" s="213"/>
    </row>
    <row r="84" spans="1:19" s="215" customFormat="1" x14ac:dyDescent="0.25">
      <c r="A84" s="216"/>
      <c r="I84" s="213"/>
      <c r="J84" s="213"/>
      <c r="K84" s="213"/>
      <c r="L84" s="213"/>
      <c r="M84" s="213"/>
      <c r="N84" s="213"/>
      <c r="O84" s="213"/>
      <c r="P84" s="213"/>
      <c r="Q84" s="213"/>
      <c r="R84" s="213"/>
      <c r="S84" s="213"/>
    </row>
    <row r="85" spans="1:19" s="215" customFormat="1" x14ac:dyDescent="0.25">
      <c r="A85" s="216"/>
      <c r="I85" s="213"/>
      <c r="J85" s="213"/>
      <c r="K85" s="213"/>
      <c r="L85" s="213"/>
      <c r="M85" s="213"/>
      <c r="N85" s="213"/>
      <c r="O85" s="213"/>
      <c r="P85" s="213"/>
      <c r="Q85" s="213"/>
      <c r="R85" s="213"/>
      <c r="S85" s="213"/>
    </row>
    <row r="86" spans="1:19" s="215" customFormat="1" x14ac:dyDescent="0.25">
      <c r="A86" s="216"/>
      <c r="I86" s="213"/>
      <c r="J86" s="213"/>
      <c r="K86" s="213"/>
      <c r="L86" s="213"/>
      <c r="M86" s="213"/>
      <c r="N86" s="213"/>
      <c r="O86" s="213"/>
      <c r="P86" s="213"/>
      <c r="Q86" s="213"/>
      <c r="R86" s="213"/>
      <c r="S86" s="213"/>
    </row>
    <row r="87" spans="1:19" s="215" customFormat="1" x14ac:dyDescent="0.25">
      <c r="A87" s="216"/>
      <c r="I87" s="213"/>
      <c r="J87" s="213"/>
      <c r="K87" s="213"/>
      <c r="L87" s="213"/>
      <c r="M87" s="213"/>
      <c r="N87" s="213"/>
      <c r="O87" s="213"/>
      <c r="P87" s="213"/>
      <c r="Q87" s="213"/>
      <c r="R87" s="213"/>
      <c r="S87" s="213"/>
    </row>
    <row r="88" spans="1:19" s="215" customFormat="1" x14ac:dyDescent="0.25">
      <c r="A88" s="216"/>
      <c r="I88" s="213"/>
      <c r="J88" s="213"/>
      <c r="K88" s="213"/>
      <c r="L88" s="213"/>
      <c r="M88" s="213"/>
      <c r="N88" s="213"/>
      <c r="O88" s="213"/>
      <c r="P88" s="213"/>
      <c r="Q88" s="213"/>
      <c r="R88" s="213"/>
      <c r="S88" s="213"/>
    </row>
    <row r="89" spans="1:19" s="215" customFormat="1" x14ac:dyDescent="0.25">
      <c r="A89" s="216"/>
      <c r="I89" s="213"/>
      <c r="J89" s="213"/>
      <c r="K89" s="213"/>
      <c r="L89" s="213"/>
      <c r="M89" s="213"/>
      <c r="N89" s="213"/>
      <c r="O89" s="213"/>
      <c r="P89" s="213"/>
      <c r="Q89" s="213"/>
      <c r="R89" s="213"/>
      <c r="S89" s="213"/>
    </row>
    <row r="90" spans="1:19" s="215" customFormat="1" x14ac:dyDescent="0.25">
      <c r="A90" s="216"/>
      <c r="I90" s="213"/>
      <c r="J90" s="213"/>
      <c r="K90" s="213"/>
      <c r="L90" s="213"/>
      <c r="M90" s="213"/>
      <c r="N90" s="213"/>
      <c r="O90" s="213"/>
      <c r="P90" s="213"/>
      <c r="Q90" s="213"/>
      <c r="R90" s="213"/>
      <c r="S90" s="213"/>
    </row>
    <row r="91" spans="1:19" s="215" customFormat="1" x14ac:dyDescent="0.25">
      <c r="A91" s="216"/>
      <c r="I91" s="213"/>
      <c r="J91" s="213"/>
      <c r="K91" s="213"/>
      <c r="L91" s="213"/>
      <c r="M91" s="213"/>
      <c r="N91" s="213"/>
      <c r="O91" s="213"/>
      <c r="P91" s="213"/>
      <c r="Q91" s="213"/>
      <c r="R91" s="213"/>
      <c r="S91" s="213"/>
    </row>
    <row r="92" spans="1:19" s="215" customFormat="1" x14ac:dyDescent="0.25">
      <c r="A92" s="216"/>
      <c r="I92" s="213"/>
      <c r="J92" s="213"/>
      <c r="K92" s="213"/>
      <c r="L92" s="213"/>
      <c r="M92" s="213"/>
      <c r="N92" s="213"/>
      <c r="O92" s="213"/>
      <c r="P92" s="213"/>
      <c r="Q92" s="213"/>
      <c r="R92" s="213"/>
      <c r="S92" s="213"/>
    </row>
    <row r="93" spans="1:19" s="215" customFormat="1" x14ac:dyDescent="0.25">
      <c r="A93" s="216"/>
      <c r="I93" s="213"/>
      <c r="J93" s="213"/>
      <c r="K93" s="213"/>
      <c r="L93" s="213"/>
      <c r="M93" s="213"/>
      <c r="N93" s="213"/>
      <c r="O93" s="213"/>
      <c r="P93" s="213"/>
      <c r="Q93" s="213"/>
      <c r="R93" s="213"/>
      <c r="S93" s="213"/>
    </row>
    <row r="94" spans="1:19" s="215" customFormat="1" x14ac:dyDescent="0.25">
      <c r="A94" s="216"/>
      <c r="I94" s="213"/>
      <c r="J94" s="213"/>
      <c r="K94" s="213"/>
      <c r="L94" s="213"/>
      <c r="M94" s="213"/>
      <c r="N94" s="213"/>
      <c r="O94" s="213"/>
      <c r="P94" s="213"/>
      <c r="Q94" s="213"/>
      <c r="R94" s="213"/>
      <c r="S94" s="213"/>
    </row>
    <row r="95" spans="1:19" s="215" customFormat="1" x14ac:dyDescent="0.25">
      <c r="A95" s="216"/>
      <c r="I95" s="213"/>
      <c r="J95" s="213"/>
      <c r="K95" s="213"/>
      <c r="L95" s="213"/>
      <c r="M95" s="213"/>
      <c r="N95" s="213"/>
      <c r="O95" s="213"/>
      <c r="P95" s="213"/>
      <c r="Q95" s="213"/>
      <c r="R95" s="213"/>
      <c r="S95" s="213"/>
    </row>
    <row r="96" spans="1:19" s="215" customFormat="1" x14ac:dyDescent="0.25">
      <c r="A96" s="216"/>
      <c r="I96" s="213"/>
      <c r="J96" s="213"/>
      <c r="K96" s="213"/>
      <c r="L96" s="213"/>
      <c r="M96" s="213"/>
      <c r="N96" s="213"/>
      <c r="O96" s="213"/>
      <c r="P96" s="213"/>
      <c r="Q96" s="213"/>
      <c r="R96" s="213"/>
      <c r="S96" s="213"/>
    </row>
    <row r="97" spans="1:19" s="215" customFormat="1" x14ac:dyDescent="0.25">
      <c r="A97" s="216"/>
      <c r="I97" s="213"/>
      <c r="J97" s="213"/>
      <c r="K97" s="213"/>
      <c r="L97" s="213"/>
      <c r="M97" s="213"/>
      <c r="N97" s="213"/>
      <c r="O97" s="213"/>
      <c r="P97" s="213"/>
      <c r="Q97" s="213"/>
      <c r="R97" s="213"/>
      <c r="S97" s="213"/>
    </row>
    <row r="98" spans="1:19" s="215" customFormat="1" x14ac:dyDescent="0.25">
      <c r="A98" s="216"/>
      <c r="I98" s="213"/>
      <c r="J98" s="213"/>
      <c r="K98" s="213"/>
      <c r="L98" s="213"/>
      <c r="M98" s="213"/>
      <c r="N98" s="213"/>
      <c r="O98" s="213"/>
      <c r="P98" s="213"/>
      <c r="Q98" s="213"/>
      <c r="R98" s="213"/>
      <c r="S98" s="213"/>
    </row>
    <row r="99" spans="1:19" s="215" customFormat="1" x14ac:dyDescent="0.25">
      <c r="A99" s="216"/>
      <c r="I99" s="213"/>
      <c r="J99" s="213"/>
      <c r="K99" s="213"/>
      <c r="L99" s="213"/>
      <c r="M99" s="213"/>
      <c r="N99" s="213"/>
      <c r="O99" s="213"/>
      <c r="P99" s="213"/>
      <c r="Q99" s="213"/>
      <c r="R99" s="213"/>
      <c r="S99" s="213"/>
    </row>
    <row r="100" spans="1:19" s="215" customFormat="1" x14ac:dyDescent="0.25">
      <c r="A100" s="216"/>
      <c r="I100" s="213"/>
      <c r="J100" s="213"/>
      <c r="K100" s="213"/>
      <c r="L100" s="213"/>
      <c r="M100" s="213"/>
      <c r="N100" s="213"/>
      <c r="O100" s="213"/>
      <c r="P100" s="213"/>
      <c r="Q100" s="213"/>
      <c r="R100" s="213"/>
      <c r="S100" s="213"/>
    </row>
    <row r="101" spans="1:19" s="215" customFormat="1" x14ac:dyDescent="0.25">
      <c r="A101" s="216"/>
      <c r="I101" s="213"/>
      <c r="J101" s="213"/>
      <c r="K101" s="213"/>
      <c r="L101" s="213"/>
      <c r="M101" s="213"/>
      <c r="N101" s="213"/>
      <c r="O101" s="213"/>
      <c r="P101" s="213"/>
      <c r="Q101" s="213"/>
      <c r="R101" s="213"/>
      <c r="S101" s="213"/>
    </row>
    <row r="102" spans="1:19" s="215" customFormat="1" x14ac:dyDescent="0.25">
      <c r="A102" s="216"/>
      <c r="I102" s="213"/>
      <c r="J102" s="213"/>
      <c r="K102" s="213"/>
      <c r="L102" s="213"/>
      <c r="M102" s="213"/>
      <c r="N102" s="213"/>
      <c r="O102" s="213"/>
      <c r="P102" s="213"/>
      <c r="Q102" s="213"/>
      <c r="R102" s="213"/>
      <c r="S102" s="213"/>
    </row>
    <row r="103" spans="1:19" s="215" customFormat="1" x14ac:dyDescent="0.25">
      <c r="A103" s="216"/>
      <c r="I103" s="213"/>
      <c r="J103" s="213"/>
      <c r="K103" s="213"/>
      <c r="L103" s="213"/>
      <c r="M103" s="213"/>
      <c r="N103" s="213"/>
      <c r="O103" s="213"/>
      <c r="P103" s="213"/>
      <c r="Q103" s="213"/>
      <c r="R103" s="213"/>
      <c r="S103" s="213"/>
    </row>
    <row r="104" spans="1:19" s="215" customFormat="1" x14ac:dyDescent="0.25">
      <c r="A104" s="216"/>
      <c r="I104" s="213"/>
      <c r="J104" s="213"/>
      <c r="K104" s="213"/>
      <c r="L104" s="213"/>
      <c r="M104" s="213"/>
      <c r="N104" s="213"/>
      <c r="O104" s="213"/>
      <c r="P104" s="213"/>
      <c r="Q104" s="213"/>
      <c r="R104" s="213"/>
      <c r="S104" s="213"/>
    </row>
    <row r="105" spans="1:19" s="215" customFormat="1" x14ac:dyDescent="0.25">
      <c r="A105" s="216"/>
      <c r="I105" s="213"/>
      <c r="J105" s="213"/>
      <c r="K105" s="213"/>
      <c r="L105" s="213"/>
      <c r="M105" s="213"/>
      <c r="N105" s="213"/>
      <c r="O105" s="213"/>
      <c r="P105" s="213"/>
      <c r="Q105" s="213"/>
      <c r="R105" s="213"/>
      <c r="S105" s="213"/>
    </row>
    <row r="106" spans="1:19" s="215" customFormat="1" x14ac:dyDescent="0.25">
      <c r="A106" s="216"/>
      <c r="I106" s="213"/>
      <c r="J106" s="213"/>
      <c r="K106" s="213"/>
      <c r="L106" s="213"/>
      <c r="M106" s="213"/>
      <c r="N106" s="213"/>
      <c r="O106" s="213"/>
      <c r="P106" s="213"/>
      <c r="Q106" s="213"/>
      <c r="R106" s="213"/>
      <c r="S106" s="213"/>
    </row>
    <row r="107" spans="1:19" s="215" customFormat="1" x14ac:dyDescent="0.25">
      <c r="A107" s="216"/>
      <c r="I107" s="213"/>
      <c r="J107" s="213"/>
      <c r="K107" s="213"/>
      <c r="L107" s="213"/>
      <c r="M107" s="213"/>
      <c r="N107" s="213"/>
      <c r="O107" s="213"/>
      <c r="P107" s="213"/>
      <c r="Q107" s="213"/>
      <c r="R107" s="213"/>
      <c r="S107" s="213"/>
    </row>
    <row r="108" spans="1:19" s="215" customFormat="1" x14ac:dyDescent="0.25">
      <c r="A108" s="216"/>
      <c r="I108" s="213"/>
      <c r="J108" s="213"/>
      <c r="K108" s="213"/>
      <c r="L108" s="213"/>
      <c r="M108" s="213"/>
      <c r="N108" s="213"/>
      <c r="O108" s="213"/>
      <c r="P108" s="213"/>
      <c r="Q108" s="213"/>
      <c r="R108" s="213"/>
      <c r="S108" s="213"/>
    </row>
    <row r="109" spans="1:19" s="215" customFormat="1" x14ac:dyDescent="0.25">
      <c r="A109" s="216"/>
      <c r="I109" s="213"/>
      <c r="J109" s="213"/>
      <c r="K109" s="213"/>
      <c r="L109" s="213"/>
      <c r="M109" s="213"/>
      <c r="N109" s="213"/>
      <c r="O109" s="213"/>
      <c r="P109" s="213"/>
      <c r="Q109" s="213"/>
      <c r="R109" s="213"/>
      <c r="S109" s="213"/>
    </row>
    <row r="110" spans="1:19" s="215" customFormat="1" x14ac:dyDescent="0.25">
      <c r="A110" s="216"/>
      <c r="I110" s="213"/>
      <c r="J110" s="213"/>
      <c r="K110" s="213"/>
      <c r="L110" s="213"/>
      <c r="M110" s="213"/>
      <c r="N110" s="213"/>
      <c r="O110" s="213"/>
      <c r="P110" s="213"/>
      <c r="Q110" s="213"/>
      <c r="R110" s="213"/>
      <c r="S110" s="213"/>
    </row>
    <row r="111" spans="1:19" s="215" customFormat="1" x14ac:dyDescent="0.25">
      <c r="A111" s="216"/>
      <c r="I111" s="213"/>
      <c r="J111" s="213"/>
      <c r="K111" s="213"/>
      <c r="L111" s="213"/>
      <c r="M111" s="213"/>
      <c r="N111" s="213"/>
      <c r="O111" s="213"/>
      <c r="P111" s="213"/>
      <c r="Q111" s="213"/>
      <c r="R111" s="213"/>
      <c r="S111" s="213"/>
    </row>
    <row r="112" spans="1:19" s="215" customFormat="1" x14ac:dyDescent="0.25">
      <c r="A112" s="216"/>
      <c r="I112" s="213"/>
      <c r="J112" s="213"/>
      <c r="K112" s="213"/>
      <c r="L112" s="213"/>
      <c r="M112" s="213"/>
      <c r="N112" s="213"/>
      <c r="O112" s="213"/>
      <c r="P112" s="213"/>
      <c r="Q112" s="213"/>
      <c r="R112" s="213"/>
      <c r="S112" s="213"/>
    </row>
    <row r="113" spans="1:19" s="215" customFormat="1" x14ac:dyDescent="0.25">
      <c r="A113" s="216"/>
      <c r="I113" s="213"/>
      <c r="J113" s="213"/>
      <c r="K113" s="213"/>
      <c r="L113" s="213"/>
      <c r="M113" s="213"/>
      <c r="N113" s="213"/>
      <c r="O113" s="213"/>
      <c r="P113" s="213"/>
      <c r="Q113" s="213"/>
      <c r="R113" s="213"/>
      <c r="S113" s="213"/>
    </row>
    <row r="114" spans="1:19" s="215" customFormat="1" x14ac:dyDescent="0.25">
      <c r="A114" s="216"/>
      <c r="I114" s="213"/>
      <c r="J114" s="213"/>
      <c r="K114" s="213"/>
      <c r="L114" s="213"/>
      <c r="M114" s="213"/>
      <c r="N114" s="213"/>
      <c r="O114" s="213"/>
      <c r="P114" s="213"/>
      <c r="Q114" s="213"/>
      <c r="R114" s="213"/>
      <c r="S114" s="213"/>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verticalDpi="2" r:id="rId1"/>
  <headerFooter>
    <oddFooter>&amp;LRevised October 2018&amp;C15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DAE6-11C9-4083-9FA9-98A2F4CA9188}">
  <dimension ref="A1:R94"/>
  <sheetViews>
    <sheetView workbookViewId="0">
      <pane xSplit="2" ySplit="4" topLeftCell="C14" activePane="bottomRight" state="frozen"/>
      <selection pane="topRight" activeCell="C1" sqref="C1"/>
      <selection pane="bottomLeft" activeCell="A5" sqref="A5"/>
      <selection pane="bottomRight" activeCell="J23" sqref="J23"/>
    </sheetView>
  </sheetViews>
  <sheetFormatPr defaultColWidth="9.109375" defaultRowHeight="13.2" x14ac:dyDescent="0.25"/>
  <cols>
    <col min="1" max="1" width="3.6640625" style="214" customWidth="1"/>
    <col min="2" max="2" width="29.88671875" style="213" customWidth="1"/>
    <col min="3" max="3" width="13.33203125" style="213" customWidth="1"/>
    <col min="4" max="4" width="12.88671875" style="213" customWidth="1"/>
    <col min="5" max="5" width="12.44140625" style="213" customWidth="1"/>
    <col min="6" max="6" width="14.109375" style="213" customWidth="1"/>
    <col min="7" max="7" width="12.109375" style="213" customWidth="1"/>
    <col min="8" max="18" width="9" style="213" customWidth="1"/>
    <col min="19" max="16384" width="9.109375" style="213"/>
  </cols>
  <sheetData>
    <row r="1" spans="1:18" ht="15.6" x14ac:dyDescent="0.25">
      <c r="A1" s="736" t="s">
        <v>466</v>
      </c>
      <c r="B1" s="736"/>
      <c r="C1" s="736"/>
      <c r="D1" s="736"/>
      <c r="E1" s="736"/>
      <c r="F1" s="736"/>
      <c r="G1" s="736"/>
    </row>
    <row r="2" spans="1:18" ht="15.6" x14ac:dyDescent="0.25">
      <c r="A2" s="736" t="s">
        <v>581</v>
      </c>
      <c r="B2" s="737"/>
      <c r="C2" s="737"/>
      <c r="D2" s="737"/>
      <c r="E2" s="737"/>
      <c r="F2" s="737"/>
      <c r="G2" s="737"/>
    </row>
    <row r="3" spans="1:18" s="243" customFormat="1" ht="36.6" thickBot="1" x14ac:dyDescent="0.3">
      <c r="A3" s="738" t="s">
        <v>582</v>
      </c>
      <c r="B3" s="740"/>
      <c r="C3" s="245" t="s">
        <v>559</v>
      </c>
      <c r="D3" s="245" t="s">
        <v>560</v>
      </c>
      <c r="E3" s="244" t="s">
        <v>583</v>
      </c>
      <c r="F3" s="245" t="s">
        <v>562</v>
      </c>
      <c r="G3" s="244" t="s">
        <v>563</v>
      </c>
      <c r="H3" s="213"/>
      <c r="I3" s="213"/>
      <c r="J3" s="213"/>
      <c r="K3" s="213"/>
      <c r="L3" s="213"/>
      <c r="M3" s="213"/>
      <c r="N3" s="213"/>
      <c r="O3" s="213"/>
      <c r="P3" s="213"/>
      <c r="Q3" s="213"/>
      <c r="R3" s="213"/>
    </row>
    <row r="4" spans="1:18" s="243" customFormat="1" ht="20.100000000000001" customHeight="1" thickTop="1" x14ac:dyDescent="0.25">
      <c r="A4" s="749"/>
      <c r="B4" s="749"/>
      <c r="C4" s="749"/>
      <c r="D4" s="749"/>
      <c r="E4" s="749"/>
      <c r="F4" s="749"/>
      <c r="G4" s="749"/>
      <c r="H4" s="213"/>
      <c r="I4" s="213"/>
      <c r="J4" s="213"/>
      <c r="K4" s="213"/>
      <c r="L4" s="213"/>
      <c r="M4" s="213"/>
      <c r="N4" s="213"/>
      <c r="O4" s="213"/>
      <c r="P4" s="213"/>
      <c r="Q4" s="213"/>
      <c r="R4" s="213"/>
    </row>
    <row r="5" spans="1:18" s="215" customFormat="1" ht="20.100000000000001" customHeight="1" x14ac:dyDescent="0.25">
      <c r="A5" s="226"/>
      <c r="B5" s="264" t="s">
        <v>584</v>
      </c>
      <c r="C5" s="263" t="s">
        <v>13</v>
      </c>
      <c r="D5" s="263" t="s">
        <v>13</v>
      </c>
      <c r="E5" s="262" t="s">
        <v>13</v>
      </c>
      <c r="F5" s="262" t="s">
        <v>13</v>
      </c>
      <c r="G5" s="261" t="s">
        <v>13</v>
      </c>
      <c r="H5" s="213"/>
      <c r="I5" s="213"/>
      <c r="J5" s="213"/>
      <c r="K5" s="213"/>
      <c r="L5" s="213"/>
      <c r="M5" s="213"/>
      <c r="N5" s="213"/>
      <c r="O5" s="213"/>
      <c r="P5" s="213"/>
      <c r="Q5" s="213"/>
      <c r="R5" s="213"/>
    </row>
    <row r="6" spans="1:18" s="215" customFormat="1" ht="20.100000000000001" customHeight="1" x14ac:dyDescent="0.25">
      <c r="A6" s="226"/>
      <c r="B6" s="233" t="s">
        <v>585</v>
      </c>
      <c r="C6" s="257">
        <v>-4242889</v>
      </c>
      <c r="D6" s="257">
        <v>-2267638</v>
      </c>
      <c r="E6" s="257">
        <v>1917700</v>
      </c>
      <c r="F6" s="257">
        <v>5834314</v>
      </c>
      <c r="G6" s="260">
        <f>F8</f>
        <v>2830717.0600000005</v>
      </c>
      <c r="H6" s="213"/>
      <c r="I6" s="213"/>
      <c r="J6" s="213"/>
      <c r="K6" s="213"/>
      <c r="L6" s="213"/>
      <c r="M6" s="213"/>
      <c r="N6" s="213"/>
      <c r="O6" s="213"/>
      <c r="P6" s="213"/>
      <c r="Q6" s="213"/>
      <c r="R6" s="213"/>
    </row>
    <row r="7" spans="1:18" s="215" customFormat="1" ht="29.4" customHeight="1" x14ac:dyDescent="0.25">
      <c r="A7" s="226"/>
      <c r="B7" s="233" t="s">
        <v>586</v>
      </c>
      <c r="C7" s="257">
        <v>1975251</v>
      </c>
      <c r="D7" s="257">
        <v>2819120</v>
      </c>
      <c r="E7" s="257">
        <v>3916614</v>
      </c>
      <c r="F7" s="257">
        <f>'[5]Std 7-Revenues&amp;Expenses'!F45</f>
        <v>-3003596.9399999995</v>
      </c>
      <c r="G7" s="257">
        <f>'[5]Std 7-Revenues&amp;Expenses'!G45</f>
        <v>-756080.06819999963</v>
      </c>
      <c r="H7" s="213"/>
      <c r="I7" s="213"/>
      <c r="J7" s="213"/>
      <c r="K7" s="213"/>
      <c r="L7" s="213"/>
      <c r="M7" s="213"/>
      <c r="N7" s="213"/>
      <c r="O7" s="213"/>
      <c r="P7" s="213"/>
      <c r="Q7" s="213"/>
      <c r="R7" s="213"/>
    </row>
    <row r="8" spans="1:18" s="215" customFormat="1" ht="20.100000000000001" customHeight="1" x14ac:dyDescent="0.25">
      <c r="A8" s="226"/>
      <c r="B8" s="233" t="s">
        <v>587</v>
      </c>
      <c r="C8" s="234">
        <f>SUM(C6:C7)</f>
        <v>-2267638</v>
      </c>
      <c r="D8" s="234">
        <f>SUM(D6:D7)</f>
        <v>551482</v>
      </c>
      <c r="E8" s="234">
        <f>SUM(E6:E7)</f>
        <v>5834314</v>
      </c>
      <c r="F8" s="234">
        <f>SUM(F6:F7)</f>
        <v>2830717.0600000005</v>
      </c>
      <c r="G8" s="234">
        <f>SUM(G6:G7)</f>
        <v>2074636.9918000009</v>
      </c>
      <c r="H8" s="213"/>
      <c r="I8" s="213"/>
      <c r="J8" s="213"/>
      <c r="K8" s="213"/>
      <c r="L8" s="213"/>
      <c r="M8" s="213"/>
      <c r="N8" s="213"/>
      <c r="O8" s="213"/>
      <c r="P8" s="213"/>
      <c r="Q8" s="213"/>
      <c r="R8" s="213"/>
    </row>
    <row r="9" spans="1:18" s="215" customFormat="1" ht="20.100000000000001" customHeight="1" x14ac:dyDescent="0.25">
      <c r="A9" s="744"/>
      <c r="B9" s="744"/>
      <c r="C9" s="744"/>
      <c r="D9" s="744"/>
      <c r="E9" s="744"/>
      <c r="F9" s="744"/>
      <c r="G9" s="744"/>
      <c r="H9" s="213"/>
      <c r="I9" s="213"/>
      <c r="J9" s="213"/>
      <c r="K9" s="213"/>
      <c r="L9" s="213"/>
      <c r="M9" s="213"/>
      <c r="N9" s="213"/>
      <c r="O9" s="213"/>
      <c r="P9" s="213"/>
      <c r="Q9" s="213"/>
      <c r="R9" s="213"/>
    </row>
    <row r="10" spans="1:18" s="237" customFormat="1" ht="20.100000000000001" customHeight="1" x14ac:dyDescent="0.25">
      <c r="A10" s="242"/>
      <c r="B10" s="240" t="s">
        <v>588</v>
      </c>
      <c r="C10" s="241"/>
      <c r="D10" s="259"/>
      <c r="E10" s="241"/>
      <c r="F10" s="241"/>
      <c r="G10" s="241"/>
      <c r="H10" s="213"/>
      <c r="I10" s="213"/>
      <c r="J10" s="213"/>
      <c r="K10" s="213"/>
      <c r="L10" s="213"/>
      <c r="M10" s="213"/>
      <c r="N10" s="213"/>
      <c r="O10" s="213"/>
      <c r="P10" s="213"/>
      <c r="Q10" s="213"/>
      <c r="R10" s="213"/>
    </row>
    <row r="11" spans="1:18" s="215" customFormat="1" ht="20.100000000000001" customHeight="1" x14ac:dyDescent="0.25">
      <c r="A11" s="226"/>
      <c r="B11" s="225" t="s">
        <v>589</v>
      </c>
      <c r="C11" s="258"/>
      <c r="D11" s="258"/>
      <c r="E11" s="258"/>
      <c r="F11" s="258"/>
      <c r="G11" s="258"/>
      <c r="H11" s="213"/>
      <c r="I11" s="213"/>
      <c r="J11" s="213"/>
      <c r="K11" s="213"/>
      <c r="L11" s="213"/>
      <c r="M11" s="213"/>
      <c r="N11" s="213"/>
      <c r="O11" s="213"/>
      <c r="P11" s="213"/>
      <c r="Q11" s="213"/>
      <c r="R11" s="213"/>
    </row>
    <row r="12" spans="1:18" s="215" customFormat="1" ht="20.100000000000001" customHeight="1" x14ac:dyDescent="0.25">
      <c r="A12" s="226"/>
      <c r="B12" s="233" t="s">
        <v>590</v>
      </c>
      <c r="C12" s="257">
        <v>91905</v>
      </c>
      <c r="D12" s="257">
        <v>279666</v>
      </c>
      <c r="E12" s="257">
        <v>134050</v>
      </c>
      <c r="F12" s="257">
        <v>130000</v>
      </c>
      <c r="G12" s="257">
        <v>130000</v>
      </c>
      <c r="H12" s="213"/>
      <c r="I12" s="213"/>
      <c r="J12" s="213"/>
      <c r="K12" s="213"/>
      <c r="L12" s="213"/>
      <c r="M12" s="213"/>
      <c r="N12" s="213"/>
      <c r="O12" s="213"/>
      <c r="P12" s="213"/>
      <c r="Q12" s="213"/>
      <c r="R12" s="213"/>
    </row>
    <row r="13" spans="1:18" s="215" customFormat="1" ht="20.100000000000001" customHeight="1" x14ac:dyDescent="0.25">
      <c r="A13" s="226"/>
      <c r="B13" s="233" t="s">
        <v>591</v>
      </c>
      <c r="C13" s="257">
        <v>1651803</v>
      </c>
      <c r="D13" s="257">
        <v>1685275</v>
      </c>
      <c r="E13" s="257">
        <v>2065118</v>
      </c>
      <c r="F13" s="257">
        <f>E13</f>
        <v>2065118</v>
      </c>
      <c r="G13" s="257">
        <f>F13+99000</f>
        <v>2164118</v>
      </c>
      <c r="H13" s="213"/>
      <c r="I13" s="213"/>
      <c r="J13" s="213"/>
      <c r="K13" s="213"/>
      <c r="L13" s="213"/>
      <c r="M13" s="213"/>
      <c r="N13" s="213"/>
      <c r="O13" s="213"/>
      <c r="P13" s="213"/>
      <c r="Q13" s="213"/>
      <c r="R13" s="213"/>
    </row>
    <row r="14" spans="1:18" s="215" customFormat="1" ht="20.100000000000001" customHeight="1" x14ac:dyDescent="0.25">
      <c r="A14" s="226"/>
      <c r="B14" s="233" t="s">
        <v>592</v>
      </c>
      <c r="C14" s="257">
        <v>277491</v>
      </c>
      <c r="D14" s="257">
        <v>268855</v>
      </c>
      <c r="E14" s="257">
        <v>384956</v>
      </c>
      <c r="F14" s="257">
        <f>E14</f>
        <v>384956</v>
      </c>
      <c r="G14" s="257">
        <f>F14</f>
        <v>384956</v>
      </c>
      <c r="H14" s="213"/>
      <c r="I14" s="213"/>
      <c r="J14" s="213"/>
      <c r="K14" s="213"/>
      <c r="L14" s="213"/>
      <c r="M14" s="213"/>
      <c r="N14" s="213"/>
      <c r="O14" s="213"/>
      <c r="P14" s="213"/>
      <c r="Q14" s="213"/>
      <c r="R14" s="213"/>
    </row>
    <row r="15" spans="1:18" s="215" customFormat="1" ht="20.100000000000001" customHeight="1" x14ac:dyDescent="0.25">
      <c r="A15" s="226"/>
      <c r="B15" s="233" t="s">
        <v>294</v>
      </c>
      <c r="C15" s="234">
        <f>SUM(C12:C14)</f>
        <v>2021199</v>
      </c>
      <c r="D15" s="234">
        <f>SUM(D12:D14)</f>
        <v>2233796</v>
      </c>
      <c r="E15" s="234">
        <f>SUM(E12:E14)</f>
        <v>2584124</v>
      </c>
      <c r="F15" s="234">
        <f>SUM(F12:F14)</f>
        <v>2580074</v>
      </c>
      <c r="G15" s="234">
        <f>SUM(G12:G14)</f>
        <v>2679074</v>
      </c>
      <c r="H15" s="213"/>
      <c r="I15" s="213"/>
      <c r="J15" s="213"/>
      <c r="K15" s="213"/>
      <c r="L15" s="213"/>
      <c r="M15" s="213"/>
      <c r="N15" s="213"/>
      <c r="O15" s="213"/>
      <c r="P15" s="213"/>
      <c r="Q15" s="213"/>
      <c r="R15" s="213"/>
    </row>
    <row r="16" spans="1:18" s="215" customFormat="1" ht="9.75" customHeight="1" x14ac:dyDescent="0.25">
      <c r="A16" s="230"/>
      <c r="B16" s="228"/>
      <c r="C16" s="256"/>
      <c r="D16" s="256"/>
      <c r="E16" s="256"/>
      <c r="F16" s="256"/>
      <c r="G16" s="256"/>
      <c r="H16" s="213"/>
      <c r="I16" s="213"/>
      <c r="J16" s="213"/>
      <c r="K16" s="213"/>
      <c r="L16" s="213"/>
      <c r="M16" s="213"/>
      <c r="N16" s="213"/>
      <c r="O16" s="213"/>
      <c r="P16" s="213"/>
      <c r="Q16" s="213"/>
      <c r="R16" s="213"/>
    </row>
    <row r="17" spans="1:18" s="215" customFormat="1" ht="23.25" customHeight="1" x14ac:dyDescent="0.25">
      <c r="A17" s="226"/>
      <c r="B17" s="225" t="s">
        <v>593</v>
      </c>
      <c r="C17" s="255">
        <f>C12/('[5]Std 7-Revenues&amp;Expenses'!C8+'[5]Std 7-Supplemental Fin Data'!C12)</f>
        <v>2.2875973171602282E-2</v>
      </c>
      <c r="D17" s="255">
        <f>D12/('[5]Std 7-Revenues&amp;Expenses'!D8+'[5]Std 7-Supplemental Fin Data'!D12)</f>
        <v>7.4917826824217715E-2</v>
      </c>
      <c r="E17" s="255">
        <f>E12/('[5]Std 7-Revenues&amp;Expenses'!E8+'[5]Std 7-Supplemental Fin Data'!E12)</f>
        <v>3.772894546119801E-2</v>
      </c>
      <c r="F17" s="255">
        <f>F12/('[5]Std 7-Revenues&amp;Expenses'!F8+'[5]Std 7-Supplemental Fin Data'!F12)</f>
        <v>3.6978524579625291E-2</v>
      </c>
      <c r="G17" s="255">
        <f>G12/('[5]Std 7-Revenues&amp;Expenses'!G8+'[5]Std 7-Supplemental Fin Data'!G12)</f>
        <v>3.6978524579625291E-2</v>
      </c>
      <c r="H17" s="213"/>
      <c r="I17" s="213"/>
      <c r="J17" s="213"/>
      <c r="K17" s="213"/>
      <c r="L17" s="213"/>
      <c r="M17" s="213"/>
      <c r="N17" s="213"/>
      <c r="O17" s="213"/>
      <c r="P17" s="213"/>
      <c r="Q17" s="213"/>
      <c r="R17" s="213"/>
    </row>
    <row r="18" spans="1:18" s="215" customFormat="1" ht="24" customHeight="1" x14ac:dyDescent="0.25">
      <c r="A18" s="252" t="s">
        <v>17</v>
      </c>
      <c r="B18" s="225" t="s">
        <v>594</v>
      </c>
      <c r="C18" s="255"/>
      <c r="D18" s="255"/>
      <c r="E18" s="255"/>
      <c r="F18" s="255"/>
      <c r="G18" s="255"/>
      <c r="H18" s="213"/>
      <c r="I18" s="213"/>
      <c r="J18" s="213"/>
      <c r="K18" s="213"/>
      <c r="L18" s="213"/>
      <c r="M18" s="213"/>
      <c r="N18" s="213"/>
      <c r="O18" s="213"/>
      <c r="P18" s="213"/>
      <c r="Q18" s="213"/>
      <c r="R18" s="213"/>
    </row>
    <row r="19" spans="1:18" s="215" customFormat="1" ht="24.75" customHeight="1" x14ac:dyDescent="0.25">
      <c r="A19" s="254"/>
      <c r="B19" s="254" t="s">
        <v>595</v>
      </c>
      <c r="C19" s="253">
        <f>'[5]Std 7-Revenues&amp;Expenses'!C8/'Std 5-Enrollment'!C31</f>
        <v>7406.8471698113208</v>
      </c>
      <c r="D19" s="253">
        <f>'[5]Std 7-Revenues&amp;Expenses'!D8/'Std 5-Enrollment'!D31</f>
        <v>6757.9334637964776</v>
      </c>
      <c r="E19" s="253">
        <f>'[5]Std 7-Revenues&amp;Expenses'!E8/'Std 5-Enrollment'!E31</f>
        <v>7107.9521829521827</v>
      </c>
      <c r="F19" s="253">
        <f>'[5]Std 7-Revenues&amp;Expenses'!F8/'Std 5-Enrollment'!F31</f>
        <v>7747.2631578947367</v>
      </c>
      <c r="G19" s="253">
        <f>'[5]Std 7-Revenues&amp;Expenses'!G8/'Std 5-Enrollment'!G31</f>
        <v>7747.2631578947367</v>
      </c>
      <c r="H19" s="213"/>
      <c r="I19" s="213"/>
      <c r="J19" s="213"/>
      <c r="K19" s="213"/>
      <c r="L19" s="213"/>
      <c r="M19" s="213"/>
      <c r="N19" s="213"/>
      <c r="O19" s="213"/>
      <c r="P19" s="213"/>
      <c r="Q19" s="213"/>
      <c r="R19" s="213"/>
    </row>
    <row r="20" spans="1:18" s="215" customFormat="1" ht="20.100000000000001" customHeight="1" x14ac:dyDescent="0.25">
      <c r="A20" s="744" t="s">
        <v>13</v>
      </c>
      <c r="B20" s="744"/>
      <c r="C20" s="744"/>
      <c r="D20" s="744"/>
      <c r="E20" s="744"/>
      <c r="F20" s="744"/>
      <c r="G20" s="744"/>
      <c r="H20" s="213"/>
      <c r="I20" s="213"/>
      <c r="J20" s="213"/>
      <c r="K20" s="213"/>
      <c r="L20" s="213"/>
      <c r="M20" s="213"/>
      <c r="N20" s="213"/>
      <c r="O20" s="213"/>
      <c r="P20" s="213"/>
      <c r="Q20" s="213"/>
      <c r="R20" s="213"/>
    </row>
    <row r="21" spans="1:18" s="215" customFormat="1" ht="40.65" customHeight="1" x14ac:dyDescent="0.25">
      <c r="A21" s="252" t="s">
        <v>17</v>
      </c>
      <c r="B21" s="250" t="s">
        <v>596</v>
      </c>
      <c r="C21" s="251"/>
      <c r="D21" s="251"/>
      <c r="E21" s="251"/>
      <c r="F21" s="251"/>
      <c r="G21" s="566"/>
      <c r="H21" s="213"/>
      <c r="I21" s="213"/>
      <c r="J21" s="213"/>
      <c r="K21" s="213"/>
      <c r="L21" s="213"/>
      <c r="M21" s="213"/>
      <c r="N21" s="213"/>
      <c r="O21" s="213"/>
      <c r="P21" s="213"/>
      <c r="Q21" s="213"/>
      <c r="R21" s="213"/>
    </row>
    <row r="22" spans="1:18" s="215" customFormat="1" ht="20.100000000000001" customHeight="1" x14ac:dyDescent="0.25">
      <c r="A22" s="744"/>
      <c r="B22" s="744"/>
      <c r="C22" s="744"/>
      <c r="D22" s="744"/>
      <c r="E22" s="744"/>
      <c r="F22" s="744"/>
      <c r="G22" s="744"/>
      <c r="H22" s="213"/>
      <c r="I22" s="213"/>
      <c r="J22" s="213"/>
      <c r="K22" s="213"/>
      <c r="L22" s="213"/>
      <c r="M22" s="213"/>
      <c r="N22" s="213"/>
      <c r="O22" s="213"/>
      <c r="P22" s="213"/>
      <c r="Q22" s="213"/>
      <c r="R22" s="213"/>
    </row>
    <row r="23" spans="1:18" ht="20.100000000000001" customHeight="1" x14ac:dyDescent="0.25">
      <c r="A23" s="745" t="s">
        <v>597</v>
      </c>
      <c r="B23" s="746"/>
      <c r="C23" s="746"/>
      <c r="D23" s="746"/>
      <c r="E23" s="746"/>
      <c r="F23" s="746"/>
      <c r="G23" s="747"/>
    </row>
    <row r="24" spans="1:18" ht="20.100000000000001" customHeight="1" x14ac:dyDescent="0.25">
      <c r="A24" s="727"/>
      <c r="B24" s="728"/>
      <c r="C24" s="728"/>
      <c r="D24" s="728"/>
      <c r="E24" s="728"/>
      <c r="F24" s="728"/>
      <c r="G24" s="729"/>
    </row>
    <row r="25" spans="1:18" ht="20.100000000000001" customHeight="1" x14ac:dyDescent="0.25">
      <c r="A25" s="730"/>
      <c r="B25" s="731"/>
      <c r="C25" s="731"/>
      <c r="D25" s="731"/>
      <c r="E25" s="731"/>
      <c r="F25" s="731"/>
      <c r="G25" s="732"/>
    </row>
    <row r="26" spans="1:18" ht="28.5" customHeight="1" x14ac:dyDescent="0.25">
      <c r="A26" s="733"/>
      <c r="B26" s="734"/>
      <c r="C26" s="734"/>
      <c r="D26" s="734"/>
      <c r="E26" s="734"/>
      <c r="F26" s="734"/>
      <c r="G26" s="735"/>
    </row>
    <row r="27" spans="1:18" ht="20.100000000000001" customHeight="1" x14ac:dyDescent="0.25">
      <c r="A27" s="249"/>
      <c r="B27" s="247"/>
      <c r="C27" s="247"/>
      <c r="D27" s="247"/>
      <c r="E27" s="247"/>
      <c r="F27" s="247"/>
      <c r="G27" s="246"/>
    </row>
    <row r="28" spans="1:18" ht="20.100000000000001" customHeight="1" x14ac:dyDescent="0.25">
      <c r="A28" s="248" t="s">
        <v>598</v>
      </c>
      <c r="B28" s="247"/>
      <c r="C28" s="247"/>
      <c r="D28" s="247"/>
      <c r="E28" s="247"/>
      <c r="F28" s="247"/>
      <c r="G28" s="246"/>
    </row>
    <row r="29" spans="1:18" ht="20.100000000000001" customHeight="1" x14ac:dyDescent="0.25">
      <c r="A29" s="748" t="s">
        <v>599</v>
      </c>
      <c r="B29" s="728"/>
      <c r="C29" s="728"/>
      <c r="D29" s="728"/>
      <c r="E29" s="728"/>
      <c r="F29" s="728"/>
      <c r="G29" s="729"/>
    </row>
    <row r="30" spans="1:18" ht="20.100000000000001" customHeight="1" x14ac:dyDescent="0.25">
      <c r="A30" s="730"/>
      <c r="B30" s="731"/>
      <c r="C30" s="731"/>
      <c r="D30" s="731"/>
      <c r="E30" s="731"/>
      <c r="F30" s="731"/>
      <c r="G30" s="732"/>
    </row>
    <row r="31" spans="1:18" ht="21.9" customHeight="1" x14ac:dyDescent="0.25">
      <c r="A31" s="730"/>
      <c r="B31" s="731"/>
      <c r="C31" s="731"/>
      <c r="D31" s="731"/>
      <c r="E31" s="731"/>
      <c r="F31" s="731"/>
      <c r="G31" s="732"/>
    </row>
    <row r="32" spans="1:18" ht="21.9" customHeight="1" x14ac:dyDescent="0.25">
      <c r="A32" s="733"/>
      <c r="B32" s="734"/>
      <c r="C32" s="734"/>
      <c r="D32" s="734"/>
      <c r="E32" s="734"/>
      <c r="F32" s="734"/>
      <c r="G32" s="735"/>
    </row>
    <row r="33" spans="1:18" ht="21.9" customHeight="1" x14ac:dyDescent="0.25"/>
    <row r="34" spans="1:18" s="215" customFormat="1" x14ac:dyDescent="0.25">
      <c r="A34" s="216"/>
      <c r="H34" s="213"/>
      <c r="I34" s="213"/>
      <c r="J34" s="213"/>
      <c r="K34" s="213"/>
      <c r="L34" s="213"/>
      <c r="M34" s="213"/>
      <c r="N34" s="213"/>
      <c r="O34" s="213"/>
      <c r="P34" s="213"/>
      <c r="Q34" s="213"/>
      <c r="R34" s="213"/>
    </row>
    <row r="35" spans="1:18" s="215" customFormat="1" x14ac:dyDescent="0.25">
      <c r="A35" s="216"/>
      <c r="H35" s="213"/>
      <c r="I35" s="213"/>
      <c r="J35" s="213"/>
      <c r="K35" s="213"/>
      <c r="L35" s="213"/>
      <c r="M35" s="213"/>
      <c r="N35" s="213"/>
      <c r="O35" s="213"/>
      <c r="P35" s="213"/>
      <c r="Q35" s="213"/>
      <c r="R35" s="213"/>
    </row>
    <row r="36" spans="1:18" s="215" customFormat="1" x14ac:dyDescent="0.25">
      <c r="A36" s="216"/>
      <c r="H36" s="213"/>
      <c r="I36" s="213"/>
      <c r="J36" s="213"/>
      <c r="K36" s="213"/>
      <c r="L36" s="213"/>
      <c r="M36" s="213"/>
      <c r="N36" s="213"/>
      <c r="O36" s="213"/>
      <c r="P36" s="213"/>
      <c r="Q36" s="213"/>
      <c r="R36" s="213"/>
    </row>
    <row r="37" spans="1:18" s="215" customFormat="1" x14ac:dyDescent="0.25">
      <c r="A37" s="216"/>
      <c r="H37" s="213"/>
      <c r="I37" s="213"/>
      <c r="J37" s="213"/>
      <c r="K37" s="213"/>
      <c r="L37" s="213"/>
      <c r="M37" s="213"/>
      <c r="N37" s="213"/>
      <c r="O37" s="213"/>
      <c r="P37" s="213"/>
      <c r="Q37" s="213"/>
      <c r="R37" s="213"/>
    </row>
    <row r="38" spans="1:18" s="215" customFormat="1" x14ac:dyDescent="0.25">
      <c r="A38" s="216"/>
      <c r="H38" s="213"/>
      <c r="I38" s="213"/>
      <c r="J38" s="213"/>
      <c r="K38" s="213"/>
      <c r="L38" s="213"/>
      <c r="M38" s="213"/>
      <c r="N38" s="213"/>
      <c r="O38" s="213"/>
      <c r="P38" s="213"/>
      <c r="Q38" s="213"/>
      <c r="R38" s="213"/>
    </row>
    <row r="39" spans="1:18" s="215" customFormat="1" x14ac:dyDescent="0.25">
      <c r="A39" s="216"/>
      <c r="H39" s="213"/>
      <c r="I39" s="213"/>
      <c r="J39" s="213"/>
      <c r="K39" s="213"/>
      <c r="L39" s="213"/>
      <c r="M39" s="213"/>
      <c r="N39" s="213"/>
      <c r="O39" s="213"/>
      <c r="P39" s="213"/>
      <c r="Q39" s="213"/>
      <c r="R39" s="213"/>
    </row>
    <row r="40" spans="1:18" s="215" customFormat="1" x14ac:dyDescent="0.25">
      <c r="A40" s="216"/>
      <c r="H40" s="213"/>
      <c r="I40" s="213"/>
      <c r="J40" s="213"/>
      <c r="K40" s="213"/>
      <c r="L40" s="213"/>
      <c r="M40" s="213"/>
      <c r="N40" s="213"/>
      <c r="O40" s="213"/>
      <c r="P40" s="213"/>
      <c r="Q40" s="213"/>
      <c r="R40" s="213"/>
    </row>
    <row r="41" spans="1:18" s="215" customFormat="1" x14ac:dyDescent="0.25">
      <c r="A41" s="216"/>
      <c r="H41" s="213"/>
      <c r="I41" s="213"/>
      <c r="J41" s="213"/>
      <c r="K41" s="213"/>
      <c r="L41" s="213"/>
      <c r="M41" s="213"/>
      <c r="N41" s="213"/>
      <c r="O41" s="213"/>
      <c r="P41" s="213"/>
      <c r="Q41" s="213"/>
      <c r="R41" s="213"/>
    </row>
    <row r="42" spans="1:18" s="215" customFormat="1" x14ac:dyDescent="0.25">
      <c r="A42" s="216"/>
      <c r="H42" s="213"/>
      <c r="I42" s="213"/>
      <c r="J42" s="213"/>
      <c r="K42" s="213"/>
      <c r="L42" s="213"/>
      <c r="M42" s="213"/>
      <c r="N42" s="213"/>
      <c r="O42" s="213"/>
      <c r="P42" s="213"/>
      <c r="Q42" s="213"/>
      <c r="R42" s="213"/>
    </row>
    <row r="43" spans="1:18" s="215" customFormat="1" x14ac:dyDescent="0.25">
      <c r="A43" s="216"/>
      <c r="H43" s="213"/>
      <c r="I43" s="213"/>
      <c r="J43" s="213"/>
      <c r="K43" s="213"/>
      <c r="L43" s="213"/>
      <c r="M43" s="213"/>
      <c r="N43" s="213"/>
      <c r="O43" s="213"/>
      <c r="P43" s="213"/>
      <c r="Q43" s="213"/>
      <c r="R43" s="213"/>
    </row>
    <row r="44" spans="1:18" s="215" customFormat="1" x14ac:dyDescent="0.25">
      <c r="A44" s="216"/>
      <c r="H44" s="213"/>
      <c r="I44" s="213"/>
      <c r="J44" s="213"/>
      <c r="K44" s="213"/>
      <c r="L44" s="213"/>
      <c r="M44" s="213"/>
      <c r="N44" s="213"/>
      <c r="O44" s="213"/>
      <c r="P44" s="213"/>
      <c r="Q44" s="213"/>
      <c r="R44" s="213"/>
    </row>
    <row r="45" spans="1:18" s="215" customFormat="1" x14ac:dyDescent="0.25">
      <c r="A45" s="216"/>
      <c r="H45" s="213"/>
      <c r="I45" s="213"/>
      <c r="J45" s="213"/>
      <c r="K45" s="213"/>
      <c r="L45" s="213"/>
      <c r="M45" s="213"/>
      <c r="N45" s="213"/>
      <c r="O45" s="213"/>
      <c r="P45" s="213"/>
      <c r="Q45" s="213"/>
      <c r="R45" s="213"/>
    </row>
    <row r="46" spans="1:18" s="215" customFormat="1" x14ac:dyDescent="0.25">
      <c r="A46" s="216"/>
      <c r="H46" s="213"/>
      <c r="I46" s="213"/>
      <c r="J46" s="213"/>
      <c r="K46" s="213"/>
      <c r="L46" s="213"/>
      <c r="M46" s="213"/>
      <c r="N46" s="213"/>
      <c r="O46" s="213"/>
      <c r="P46" s="213"/>
      <c r="Q46" s="213"/>
      <c r="R46" s="213"/>
    </row>
    <row r="47" spans="1:18" s="215" customFormat="1" x14ac:dyDescent="0.25">
      <c r="A47" s="216"/>
      <c r="H47" s="213"/>
      <c r="I47" s="213"/>
      <c r="J47" s="213"/>
      <c r="K47" s="213"/>
      <c r="L47" s="213"/>
      <c r="M47" s="213"/>
      <c r="N47" s="213"/>
      <c r="O47" s="213"/>
      <c r="P47" s="213"/>
      <c r="Q47" s="213"/>
      <c r="R47" s="213"/>
    </row>
    <row r="48" spans="1:18" s="215" customFormat="1" x14ac:dyDescent="0.25">
      <c r="A48" s="216"/>
      <c r="H48" s="213"/>
      <c r="I48" s="213"/>
      <c r="J48" s="213"/>
      <c r="K48" s="213"/>
      <c r="L48" s="213"/>
      <c r="M48" s="213"/>
      <c r="N48" s="213"/>
      <c r="O48" s="213"/>
      <c r="P48" s="213"/>
      <c r="Q48" s="213"/>
      <c r="R48" s="213"/>
    </row>
    <row r="49" spans="1:18" s="215" customFormat="1" x14ac:dyDescent="0.25">
      <c r="A49" s="216"/>
      <c r="H49" s="213"/>
      <c r="I49" s="213"/>
      <c r="J49" s="213"/>
      <c r="K49" s="213"/>
      <c r="L49" s="213"/>
      <c r="M49" s="213"/>
      <c r="N49" s="213"/>
      <c r="O49" s="213"/>
      <c r="P49" s="213"/>
      <c r="Q49" s="213"/>
      <c r="R49" s="213"/>
    </row>
    <row r="50" spans="1:18" s="215" customFormat="1" x14ac:dyDescent="0.25">
      <c r="A50" s="216"/>
      <c r="H50" s="213"/>
      <c r="I50" s="213"/>
      <c r="J50" s="213"/>
      <c r="K50" s="213"/>
      <c r="L50" s="213"/>
      <c r="M50" s="213"/>
      <c r="N50" s="213"/>
      <c r="O50" s="213"/>
      <c r="P50" s="213"/>
      <c r="Q50" s="213"/>
      <c r="R50" s="213"/>
    </row>
    <row r="51" spans="1:18" s="215" customFormat="1" x14ac:dyDescent="0.25">
      <c r="A51" s="216"/>
      <c r="H51" s="213"/>
      <c r="I51" s="213"/>
      <c r="J51" s="213"/>
      <c r="K51" s="213"/>
      <c r="L51" s="213"/>
      <c r="M51" s="213"/>
      <c r="N51" s="213"/>
      <c r="O51" s="213"/>
      <c r="P51" s="213"/>
      <c r="Q51" s="213"/>
      <c r="R51" s="213"/>
    </row>
    <row r="52" spans="1:18" s="215" customFormat="1" x14ac:dyDescent="0.25">
      <c r="A52" s="216"/>
      <c r="H52" s="213"/>
      <c r="I52" s="213"/>
      <c r="J52" s="213"/>
      <c r="K52" s="213"/>
      <c r="L52" s="213"/>
      <c r="M52" s="213"/>
      <c r="N52" s="213"/>
      <c r="O52" s="213"/>
      <c r="P52" s="213"/>
      <c r="Q52" s="213"/>
      <c r="R52" s="213"/>
    </row>
    <row r="53" spans="1:18" s="215" customFormat="1" x14ac:dyDescent="0.25">
      <c r="A53" s="216"/>
      <c r="H53" s="213"/>
      <c r="I53" s="213"/>
      <c r="J53" s="213"/>
      <c r="K53" s="213"/>
      <c r="L53" s="213"/>
      <c r="M53" s="213"/>
      <c r="N53" s="213"/>
      <c r="O53" s="213"/>
      <c r="P53" s="213"/>
      <c r="Q53" s="213"/>
      <c r="R53" s="213"/>
    </row>
    <row r="54" spans="1:18" s="215" customFormat="1" x14ac:dyDescent="0.25">
      <c r="A54" s="216"/>
      <c r="H54" s="213"/>
      <c r="I54" s="213"/>
      <c r="J54" s="213"/>
      <c r="K54" s="213"/>
      <c r="L54" s="213"/>
      <c r="M54" s="213"/>
      <c r="N54" s="213"/>
      <c r="O54" s="213"/>
      <c r="P54" s="213"/>
      <c r="Q54" s="213"/>
      <c r="R54" s="213"/>
    </row>
    <row r="55" spans="1:18" s="215" customFormat="1" x14ac:dyDescent="0.25">
      <c r="A55" s="216"/>
      <c r="H55" s="213"/>
      <c r="I55" s="213"/>
      <c r="J55" s="213"/>
      <c r="K55" s="213"/>
      <c r="L55" s="213"/>
      <c r="M55" s="213"/>
      <c r="N55" s="213"/>
      <c r="O55" s="213"/>
      <c r="P55" s="213"/>
      <c r="Q55" s="213"/>
      <c r="R55" s="213"/>
    </row>
    <row r="56" spans="1:18" s="215" customFormat="1" x14ac:dyDescent="0.25">
      <c r="A56" s="216"/>
      <c r="H56" s="213"/>
      <c r="I56" s="213"/>
      <c r="J56" s="213"/>
      <c r="K56" s="213"/>
      <c r="L56" s="213"/>
      <c r="M56" s="213"/>
      <c r="N56" s="213"/>
      <c r="O56" s="213"/>
      <c r="P56" s="213"/>
      <c r="Q56" s="213"/>
      <c r="R56" s="213"/>
    </row>
    <row r="57" spans="1:18" s="215" customFormat="1" x14ac:dyDescent="0.25">
      <c r="A57" s="216"/>
      <c r="H57" s="213"/>
      <c r="I57" s="213"/>
      <c r="J57" s="213"/>
      <c r="K57" s="213"/>
      <c r="L57" s="213"/>
      <c r="M57" s="213"/>
      <c r="N57" s="213"/>
      <c r="O57" s="213"/>
      <c r="P57" s="213"/>
      <c r="Q57" s="213"/>
      <c r="R57" s="213"/>
    </row>
    <row r="58" spans="1:18" s="215" customFormat="1" x14ac:dyDescent="0.25">
      <c r="A58" s="216"/>
      <c r="H58" s="213"/>
      <c r="I58" s="213"/>
      <c r="J58" s="213"/>
      <c r="K58" s="213"/>
      <c r="L58" s="213"/>
      <c r="M58" s="213"/>
      <c r="N58" s="213"/>
      <c r="O58" s="213"/>
      <c r="P58" s="213"/>
      <c r="Q58" s="213"/>
      <c r="R58" s="213"/>
    </row>
    <row r="59" spans="1:18" s="215" customFormat="1" x14ac:dyDescent="0.25">
      <c r="A59" s="216"/>
      <c r="H59" s="213"/>
      <c r="I59" s="213"/>
      <c r="J59" s="213"/>
      <c r="K59" s="213"/>
      <c r="L59" s="213"/>
      <c r="M59" s="213"/>
      <c r="N59" s="213"/>
      <c r="O59" s="213"/>
      <c r="P59" s="213"/>
      <c r="Q59" s="213"/>
      <c r="R59" s="213"/>
    </row>
    <row r="60" spans="1:18" s="215" customFormat="1" x14ac:dyDescent="0.25">
      <c r="A60" s="216"/>
      <c r="H60" s="213"/>
      <c r="I60" s="213"/>
      <c r="J60" s="213"/>
      <c r="K60" s="213"/>
      <c r="L60" s="213"/>
      <c r="M60" s="213"/>
      <c r="N60" s="213"/>
      <c r="O60" s="213"/>
      <c r="P60" s="213"/>
      <c r="Q60" s="213"/>
      <c r="R60" s="213"/>
    </row>
    <row r="61" spans="1:18" s="215" customFormat="1" x14ac:dyDescent="0.25">
      <c r="A61" s="216"/>
      <c r="H61" s="213"/>
      <c r="I61" s="213"/>
      <c r="J61" s="213"/>
      <c r="K61" s="213"/>
      <c r="L61" s="213"/>
      <c r="M61" s="213"/>
      <c r="N61" s="213"/>
      <c r="O61" s="213"/>
      <c r="P61" s="213"/>
      <c r="Q61" s="213"/>
      <c r="R61" s="213"/>
    </row>
    <row r="62" spans="1:18" s="215" customFormat="1" x14ac:dyDescent="0.25">
      <c r="A62" s="216"/>
      <c r="H62" s="213"/>
      <c r="I62" s="213"/>
      <c r="J62" s="213"/>
      <c r="K62" s="213"/>
      <c r="L62" s="213"/>
      <c r="M62" s="213"/>
      <c r="N62" s="213"/>
      <c r="O62" s="213"/>
      <c r="P62" s="213"/>
      <c r="Q62" s="213"/>
      <c r="R62" s="213"/>
    </row>
    <row r="63" spans="1:18" s="215" customFormat="1" x14ac:dyDescent="0.25">
      <c r="A63" s="216"/>
      <c r="H63" s="213"/>
      <c r="I63" s="213"/>
      <c r="J63" s="213"/>
      <c r="K63" s="213"/>
      <c r="L63" s="213"/>
      <c r="M63" s="213"/>
      <c r="N63" s="213"/>
      <c r="O63" s="213"/>
      <c r="P63" s="213"/>
      <c r="Q63" s="213"/>
      <c r="R63" s="213"/>
    </row>
    <row r="64" spans="1:18" s="215" customFormat="1" x14ac:dyDescent="0.25">
      <c r="A64" s="216"/>
      <c r="H64" s="213"/>
      <c r="I64" s="213"/>
      <c r="J64" s="213"/>
      <c r="K64" s="213"/>
      <c r="L64" s="213"/>
      <c r="M64" s="213"/>
      <c r="N64" s="213"/>
      <c r="O64" s="213"/>
      <c r="P64" s="213"/>
      <c r="Q64" s="213"/>
      <c r="R64" s="213"/>
    </row>
    <row r="65" spans="1:18" s="215" customFormat="1" x14ac:dyDescent="0.25">
      <c r="A65" s="216"/>
      <c r="H65" s="213"/>
      <c r="I65" s="213"/>
      <c r="J65" s="213"/>
      <c r="K65" s="213"/>
      <c r="L65" s="213"/>
      <c r="M65" s="213"/>
      <c r="N65" s="213"/>
      <c r="O65" s="213"/>
      <c r="P65" s="213"/>
      <c r="Q65" s="213"/>
      <c r="R65" s="213"/>
    </row>
    <row r="66" spans="1:18" s="215" customFormat="1" x14ac:dyDescent="0.25">
      <c r="A66" s="216"/>
      <c r="H66" s="213"/>
      <c r="I66" s="213"/>
      <c r="J66" s="213"/>
      <c r="K66" s="213"/>
      <c r="L66" s="213"/>
      <c r="M66" s="213"/>
      <c r="N66" s="213"/>
      <c r="O66" s="213"/>
      <c r="P66" s="213"/>
      <c r="Q66" s="213"/>
      <c r="R66" s="213"/>
    </row>
    <row r="67" spans="1:18" s="215" customFormat="1" x14ac:dyDescent="0.25">
      <c r="A67" s="216"/>
      <c r="H67" s="213"/>
      <c r="I67" s="213"/>
      <c r="J67" s="213"/>
      <c r="K67" s="213"/>
      <c r="L67" s="213"/>
      <c r="M67" s="213"/>
      <c r="N67" s="213"/>
      <c r="O67" s="213"/>
      <c r="P67" s="213"/>
      <c r="Q67" s="213"/>
      <c r="R67" s="213"/>
    </row>
    <row r="68" spans="1:18" s="215" customFormat="1" x14ac:dyDescent="0.25">
      <c r="A68" s="216"/>
      <c r="H68" s="213"/>
      <c r="I68" s="213"/>
      <c r="J68" s="213"/>
      <c r="K68" s="213"/>
      <c r="L68" s="213"/>
      <c r="M68" s="213"/>
      <c r="N68" s="213"/>
      <c r="O68" s="213"/>
      <c r="P68" s="213"/>
      <c r="Q68" s="213"/>
      <c r="R68" s="213"/>
    </row>
    <row r="69" spans="1:18" s="215" customFormat="1" x14ac:dyDescent="0.25">
      <c r="A69" s="216"/>
      <c r="H69" s="213"/>
      <c r="I69" s="213"/>
      <c r="J69" s="213"/>
      <c r="K69" s="213"/>
      <c r="L69" s="213"/>
      <c r="M69" s="213"/>
      <c r="N69" s="213"/>
      <c r="O69" s="213"/>
      <c r="P69" s="213"/>
      <c r="Q69" s="213"/>
      <c r="R69" s="213"/>
    </row>
    <row r="70" spans="1:18" s="215" customFormat="1" x14ac:dyDescent="0.25">
      <c r="A70" s="216"/>
      <c r="H70" s="213"/>
      <c r="I70" s="213"/>
      <c r="J70" s="213"/>
      <c r="K70" s="213"/>
      <c r="L70" s="213"/>
      <c r="M70" s="213"/>
      <c r="N70" s="213"/>
      <c r="O70" s="213"/>
      <c r="P70" s="213"/>
      <c r="Q70" s="213"/>
      <c r="R70" s="213"/>
    </row>
    <row r="71" spans="1:18" s="215" customFormat="1" x14ac:dyDescent="0.25">
      <c r="A71" s="216"/>
      <c r="H71" s="213"/>
      <c r="I71" s="213"/>
      <c r="J71" s="213"/>
      <c r="K71" s="213"/>
      <c r="L71" s="213"/>
      <c r="M71" s="213"/>
      <c r="N71" s="213"/>
      <c r="O71" s="213"/>
      <c r="P71" s="213"/>
      <c r="Q71" s="213"/>
      <c r="R71" s="213"/>
    </row>
    <row r="72" spans="1:18" s="215" customFormat="1" x14ac:dyDescent="0.25">
      <c r="A72" s="216"/>
      <c r="H72" s="213"/>
      <c r="I72" s="213"/>
      <c r="J72" s="213"/>
      <c r="K72" s="213"/>
      <c r="L72" s="213"/>
      <c r="M72" s="213"/>
      <c r="N72" s="213"/>
      <c r="O72" s="213"/>
      <c r="P72" s="213"/>
      <c r="Q72" s="213"/>
      <c r="R72" s="213"/>
    </row>
    <row r="73" spans="1:18" s="215" customFormat="1" x14ac:dyDescent="0.25">
      <c r="A73" s="216"/>
      <c r="H73" s="213"/>
      <c r="I73" s="213"/>
      <c r="J73" s="213"/>
      <c r="K73" s="213"/>
      <c r="L73" s="213"/>
      <c r="M73" s="213"/>
      <c r="N73" s="213"/>
      <c r="O73" s="213"/>
      <c r="P73" s="213"/>
      <c r="Q73" s="213"/>
      <c r="R73" s="213"/>
    </row>
    <row r="74" spans="1:18" s="215" customFormat="1" x14ac:dyDescent="0.25">
      <c r="A74" s="216"/>
      <c r="H74" s="213"/>
      <c r="I74" s="213"/>
      <c r="J74" s="213"/>
      <c r="K74" s="213"/>
      <c r="L74" s="213"/>
      <c r="M74" s="213"/>
      <c r="N74" s="213"/>
      <c r="O74" s="213"/>
      <c r="P74" s="213"/>
      <c r="Q74" s="213"/>
      <c r="R74" s="213"/>
    </row>
    <row r="75" spans="1:18" s="215" customFormat="1" x14ac:dyDescent="0.25">
      <c r="A75" s="216"/>
      <c r="H75" s="213"/>
      <c r="I75" s="213"/>
      <c r="J75" s="213"/>
      <c r="K75" s="213"/>
      <c r="L75" s="213"/>
      <c r="M75" s="213"/>
      <c r="N75" s="213"/>
      <c r="O75" s="213"/>
      <c r="P75" s="213"/>
      <c r="Q75" s="213"/>
      <c r="R75" s="213"/>
    </row>
    <row r="76" spans="1:18" s="215" customFormat="1" x14ac:dyDescent="0.25">
      <c r="A76" s="216"/>
      <c r="H76" s="213"/>
      <c r="I76" s="213"/>
      <c r="J76" s="213"/>
      <c r="K76" s="213"/>
      <c r="L76" s="213"/>
      <c r="M76" s="213"/>
      <c r="N76" s="213"/>
      <c r="O76" s="213"/>
      <c r="P76" s="213"/>
      <c r="Q76" s="213"/>
      <c r="R76" s="213"/>
    </row>
    <row r="77" spans="1:18" s="215" customFormat="1" x14ac:dyDescent="0.25">
      <c r="A77" s="216"/>
      <c r="H77" s="213"/>
      <c r="I77" s="213"/>
      <c r="J77" s="213"/>
      <c r="K77" s="213"/>
      <c r="L77" s="213"/>
      <c r="M77" s="213"/>
      <c r="N77" s="213"/>
      <c r="O77" s="213"/>
      <c r="P77" s="213"/>
      <c r="Q77" s="213"/>
      <c r="R77" s="213"/>
    </row>
    <row r="78" spans="1:18" s="215" customFormat="1" x14ac:dyDescent="0.25">
      <c r="A78" s="216"/>
      <c r="H78" s="213"/>
      <c r="I78" s="213"/>
      <c r="J78" s="213"/>
      <c r="K78" s="213"/>
      <c r="L78" s="213"/>
      <c r="M78" s="213"/>
      <c r="N78" s="213"/>
      <c r="O78" s="213"/>
      <c r="P78" s="213"/>
      <c r="Q78" s="213"/>
      <c r="R78" s="213"/>
    </row>
    <row r="79" spans="1:18" s="215" customFormat="1" x14ac:dyDescent="0.25">
      <c r="A79" s="216"/>
      <c r="H79" s="213"/>
      <c r="I79" s="213"/>
      <c r="J79" s="213"/>
      <c r="K79" s="213"/>
      <c r="L79" s="213"/>
      <c r="M79" s="213"/>
      <c r="N79" s="213"/>
      <c r="O79" s="213"/>
      <c r="P79" s="213"/>
      <c r="Q79" s="213"/>
      <c r="R79" s="213"/>
    </row>
    <row r="80" spans="1:18" s="215" customFormat="1" x14ac:dyDescent="0.25">
      <c r="A80" s="216"/>
      <c r="H80" s="213"/>
      <c r="I80" s="213"/>
      <c r="J80" s="213"/>
      <c r="K80" s="213"/>
      <c r="L80" s="213"/>
      <c r="M80" s="213"/>
      <c r="N80" s="213"/>
      <c r="O80" s="213"/>
      <c r="P80" s="213"/>
      <c r="Q80" s="213"/>
      <c r="R80" s="213"/>
    </row>
    <row r="81" spans="1:18" s="215" customFormat="1" x14ac:dyDescent="0.25">
      <c r="A81" s="216"/>
      <c r="H81" s="213"/>
      <c r="I81" s="213"/>
      <c r="J81" s="213"/>
      <c r="K81" s="213"/>
      <c r="L81" s="213"/>
      <c r="M81" s="213"/>
      <c r="N81" s="213"/>
      <c r="O81" s="213"/>
      <c r="P81" s="213"/>
      <c r="Q81" s="213"/>
      <c r="R81" s="213"/>
    </row>
    <row r="82" spans="1:18" s="215" customFormat="1" x14ac:dyDescent="0.25">
      <c r="A82" s="216"/>
      <c r="H82" s="213"/>
      <c r="I82" s="213"/>
      <c r="J82" s="213"/>
      <c r="K82" s="213"/>
      <c r="L82" s="213"/>
      <c r="M82" s="213"/>
      <c r="N82" s="213"/>
      <c r="O82" s="213"/>
      <c r="P82" s="213"/>
      <c r="Q82" s="213"/>
      <c r="R82" s="213"/>
    </row>
    <row r="83" spans="1:18" s="215" customFormat="1" x14ac:dyDescent="0.25">
      <c r="A83" s="216"/>
      <c r="H83" s="213"/>
      <c r="I83" s="213"/>
      <c r="J83" s="213"/>
      <c r="K83" s="213"/>
      <c r="L83" s="213"/>
      <c r="M83" s="213"/>
      <c r="N83" s="213"/>
      <c r="O83" s="213"/>
      <c r="P83" s="213"/>
      <c r="Q83" s="213"/>
      <c r="R83" s="213"/>
    </row>
    <row r="84" spans="1:18" s="215" customFormat="1" x14ac:dyDescent="0.25">
      <c r="A84" s="216"/>
      <c r="H84" s="213"/>
      <c r="I84" s="213"/>
      <c r="J84" s="213"/>
      <c r="K84" s="213"/>
      <c r="L84" s="213"/>
      <c r="M84" s="213"/>
      <c r="N84" s="213"/>
      <c r="O84" s="213"/>
      <c r="P84" s="213"/>
      <c r="Q84" s="213"/>
      <c r="R84" s="213"/>
    </row>
    <row r="85" spans="1:18" s="215" customFormat="1" x14ac:dyDescent="0.25">
      <c r="A85" s="216"/>
      <c r="H85" s="213"/>
      <c r="I85" s="213"/>
      <c r="J85" s="213"/>
      <c r="K85" s="213"/>
      <c r="L85" s="213"/>
      <c r="M85" s="213"/>
      <c r="N85" s="213"/>
      <c r="O85" s="213"/>
      <c r="P85" s="213"/>
      <c r="Q85" s="213"/>
      <c r="R85" s="213"/>
    </row>
    <row r="86" spans="1:18" s="215" customFormat="1" x14ac:dyDescent="0.25">
      <c r="A86" s="216"/>
      <c r="H86" s="213"/>
      <c r="I86" s="213"/>
      <c r="J86" s="213"/>
      <c r="K86" s="213"/>
      <c r="L86" s="213"/>
      <c r="M86" s="213"/>
      <c r="N86" s="213"/>
      <c r="O86" s="213"/>
      <c r="P86" s="213"/>
      <c r="Q86" s="213"/>
      <c r="R86" s="213"/>
    </row>
    <row r="87" spans="1:18" s="215" customFormat="1" x14ac:dyDescent="0.25">
      <c r="A87" s="216"/>
      <c r="H87" s="213"/>
      <c r="I87" s="213"/>
      <c r="J87" s="213"/>
      <c r="K87" s="213"/>
      <c r="L87" s="213"/>
      <c r="M87" s="213"/>
      <c r="N87" s="213"/>
      <c r="O87" s="213"/>
      <c r="P87" s="213"/>
      <c r="Q87" s="213"/>
      <c r="R87" s="213"/>
    </row>
    <row r="88" spans="1:18" s="215" customFormat="1" x14ac:dyDescent="0.25">
      <c r="A88" s="216"/>
      <c r="H88" s="213"/>
      <c r="I88" s="213"/>
      <c r="J88" s="213"/>
      <c r="K88" s="213"/>
      <c r="L88" s="213"/>
      <c r="M88" s="213"/>
      <c r="N88" s="213"/>
      <c r="O88" s="213"/>
      <c r="P88" s="213"/>
      <c r="Q88" s="213"/>
      <c r="R88" s="213"/>
    </row>
    <row r="89" spans="1:18" s="215" customFormat="1" x14ac:dyDescent="0.25">
      <c r="A89" s="216"/>
      <c r="H89" s="213"/>
      <c r="I89" s="213"/>
      <c r="J89" s="213"/>
      <c r="K89" s="213"/>
      <c r="L89" s="213"/>
      <c r="M89" s="213"/>
      <c r="N89" s="213"/>
      <c r="O89" s="213"/>
      <c r="P89" s="213"/>
      <c r="Q89" s="213"/>
      <c r="R89" s="213"/>
    </row>
    <row r="90" spans="1:18" s="215" customFormat="1" x14ac:dyDescent="0.25">
      <c r="A90" s="216"/>
      <c r="H90" s="213"/>
      <c r="I90" s="213"/>
      <c r="J90" s="213"/>
      <c r="K90" s="213"/>
      <c r="L90" s="213"/>
      <c r="M90" s="213"/>
      <c r="N90" s="213"/>
      <c r="O90" s="213"/>
      <c r="P90" s="213"/>
      <c r="Q90" s="213"/>
      <c r="R90" s="213"/>
    </row>
    <row r="91" spans="1:18" s="215" customFormat="1" x14ac:dyDescent="0.25">
      <c r="A91" s="216"/>
      <c r="H91" s="213"/>
      <c r="I91" s="213"/>
      <c r="J91" s="213"/>
      <c r="K91" s="213"/>
      <c r="L91" s="213"/>
      <c r="M91" s="213"/>
      <c r="N91" s="213"/>
      <c r="O91" s="213"/>
      <c r="P91" s="213"/>
      <c r="Q91" s="213"/>
      <c r="R91" s="213"/>
    </row>
    <row r="92" spans="1:18" s="215" customFormat="1" x14ac:dyDescent="0.25">
      <c r="A92" s="216"/>
      <c r="H92" s="213"/>
      <c r="I92" s="213"/>
      <c r="J92" s="213"/>
      <c r="K92" s="213"/>
      <c r="L92" s="213"/>
      <c r="M92" s="213"/>
      <c r="N92" s="213"/>
      <c r="O92" s="213"/>
      <c r="P92" s="213"/>
      <c r="Q92" s="213"/>
      <c r="R92" s="213"/>
    </row>
    <row r="93" spans="1:18" s="215" customFormat="1" x14ac:dyDescent="0.25">
      <c r="A93" s="216"/>
      <c r="H93" s="213"/>
      <c r="I93" s="213"/>
      <c r="J93" s="213"/>
      <c r="K93" s="213"/>
      <c r="L93" s="213"/>
      <c r="M93" s="213"/>
      <c r="N93" s="213"/>
      <c r="O93" s="213"/>
      <c r="P93" s="213"/>
      <c r="Q93" s="213"/>
      <c r="R93" s="213"/>
    </row>
    <row r="94" spans="1:18" s="215" customFormat="1" x14ac:dyDescent="0.25">
      <c r="A94" s="216"/>
      <c r="H94" s="213"/>
      <c r="I94" s="213"/>
      <c r="J94" s="213"/>
      <c r="K94" s="213"/>
      <c r="L94" s="213"/>
      <c r="M94" s="213"/>
      <c r="N94" s="213"/>
      <c r="O94" s="213"/>
      <c r="P94" s="213"/>
      <c r="Q94" s="213"/>
      <c r="R94" s="213"/>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2" r:id="rId1"/>
  <headerFooter>
    <oddFooter>&amp;LRevised October 2018&amp;C16</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3F5C-0180-4512-98FF-A992106A6F24}">
  <dimension ref="A1:G33"/>
  <sheetViews>
    <sheetView workbookViewId="0">
      <pane xSplit="2" ySplit="4" topLeftCell="C11" activePane="bottomRight" state="frozen"/>
      <selection pane="topRight" activeCell="C1" sqref="C1"/>
      <selection pane="bottomLeft" activeCell="A5" sqref="A5"/>
      <selection pane="bottomRight" activeCell="M10" sqref="M10"/>
    </sheetView>
  </sheetViews>
  <sheetFormatPr defaultColWidth="9.109375" defaultRowHeight="14.4" x14ac:dyDescent="0.3"/>
  <cols>
    <col min="1" max="1" width="2.44140625" style="217" customWidth="1"/>
    <col min="2" max="2" width="30.5546875" style="217" customWidth="1"/>
    <col min="3" max="4" width="13.5546875" style="217" customWidth="1"/>
    <col min="5" max="5" width="12.88671875" style="217" customWidth="1"/>
    <col min="6" max="6" width="13.6640625" style="217" customWidth="1"/>
    <col min="7" max="7" width="13.44140625" style="217" customWidth="1"/>
    <col min="8" max="16384" width="9.109375" style="217"/>
  </cols>
  <sheetData>
    <row r="1" spans="1:7" ht="15.6" x14ac:dyDescent="0.3">
      <c r="A1" s="736" t="s">
        <v>466</v>
      </c>
      <c r="B1" s="736"/>
      <c r="C1" s="736"/>
      <c r="D1" s="736"/>
      <c r="E1" s="736"/>
      <c r="F1" s="736"/>
      <c r="G1" s="736"/>
    </row>
    <row r="2" spans="1:7" ht="15.6" x14ac:dyDescent="0.3">
      <c r="A2" s="736" t="s">
        <v>600</v>
      </c>
      <c r="B2" s="737"/>
      <c r="C2" s="737"/>
      <c r="D2" s="737"/>
      <c r="E2" s="737"/>
      <c r="F2" s="737"/>
      <c r="G2" s="737"/>
    </row>
    <row r="3" spans="1:7" ht="37.200000000000003" customHeight="1" thickBot="1" x14ac:dyDescent="0.35">
      <c r="A3" s="738" t="s">
        <v>601</v>
      </c>
      <c r="B3" s="740"/>
      <c r="C3" s="245" t="s">
        <v>602</v>
      </c>
      <c r="D3" s="245" t="s">
        <v>603</v>
      </c>
      <c r="E3" s="244" t="s">
        <v>604</v>
      </c>
      <c r="F3" s="245" t="s">
        <v>605</v>
      </c>
      <c r="G3" s="244" t="s">
        <v>606</v>
      </c>
    </row>
    <row r="4" spans="1:7" ht="15" thickTop="1" x14ac:dyDescent="0.3">
      <c r="A4" s="749"/>
      <c r="B4" s="749"/>
      <c r="C4" s="749"/>
      <c r="D4" s="749"/>
      <c r="E4" s="749"/>
      <c r="F4" s="749"/>
      <c r="G4" s="749"/>
    </row>
    <row r="5" spans="1:7" x14ac:dyDescent="0.3">
      <c r="A5" s="226"/>
      <c r="B5" s="264" t="s">
        <v>607</v>
      </c>
      <c r="C5" s="263" t="s">
        <v>13</v>
      </c>
      <c r="D5" s="263" t="s">
        <v>13</v>
      </c>
      <c r="E5" s="262" t="s">
        <v>13</v>
      </c>
      <c r="F5" s="262" t="s">
        <v>13</v>
      </c>
      <c r="G5" s="261" t="s">
        <v>13</v>
      </c>
    </row>
    <row r="6" spans="1:7" ht="27" x14ac:dyDescent="0.3">
      <c r="A6" s="226"/>
      <c r="B6" s="233" t="s">
        <v>608</v>
      </c>
      <c r="C6" s="257">
        <v>3434716</v>
      </c>
      <c r="D6" s="257">
        <v>4689140</v>
      </c>
      <c r="E6" s="257">
        <v>5664015</v>
      </c>
      <c r="F6" s="257">
        <v>6353565</v>
      </c>
      <c r="G6" s="260">
        <f>F10</f>
        <v>3315645</v>
      </c>
    </row>
    <row r="7" spans="1:7" ht="27" x14ac:dyDescent="0.3">
      <c r="A7" s="226"/>
      <c r="B7" s="233" t="s">
        <v>609</v>
      </c>
      <c r="C7" s="257">
        <v>1269394</v>
      </c>
      <c r="D7" s="257">
        <v>1019221</v>
      </c>
      <c r="E7" s="257">
        <v>1549932</v>
      </c>
      <c r="F7" s="257">
        <v>-3003597</v>
      </c>
      <c r="G7" s="260">
        <v>-756080</v>
      </c>
    </row>
    <row r="8" spans="1:7" x14ac:dyDescent="0.3">
      <c r="A8" s="226"/>
      <c r="B8" s="233" t="s">
        <v>610</v>
      </c>
      <c r="C8" s="257">
        <v>50784</v>
      </c>
      <c r="D8" s="257">
        <v>19615.2</v>
      </c>
      <c r="E8" s="257">
        <v>-448408.49</v>
      </c>
      <c r="F8" s="257">
        <v>158337</v>
      </c>
      <c r="G8" s="260">
        <v>158337</v>
      </c>
    </row>
    <row r="9" spans="1:7" x14ac:dyDescent="0.3">
      <c r="A9" s="226"/>
      <c r="B9" s="278" t="s">
        <v>611</v>
      </c>
      <c r="C9" s="257">
        <f>'[5]Std 7-Debt'!D7</f>
        <v>-65754</v>
      </c>
      <c r="D9" s="257">
        <f>'[5]Std 7-Debt'!E7</f>
        <v>-63961</v>
      </c>
      <c r="E9" s="257">
        <f>'[5]Std 7-Debt'!F7</f>
        <v>-411974</v>
      </c>
      <c r="F9" s="257">
        <f>'[5]Std 7-Debt'!G7</f>
        <v>-192660</v>
      </c>
      <c r="G9" s="257">
        <f>'[5]Std 7-Debt'!H7</f>
        <v>-185000</v>
      </c>
    </row>
    <row r="10" spans="1:7" ht="27" x14ac:dyDescent="0.3">
      <c r="A10" s="226"/>
      <c r="B10" s="233" t="s">
        <v>612</v>
      </c>
      <c r="C10" s="234">
        <f>SUM(C6:C9)</f>
        <v>4689140</v>
      </c>
      <c r="D10" s="234">
        <f>SUM(D6:D9)</f>
        <v>5664015.2000000002</v>
      </c>
      <c r="E10" s="234">
        <f>SUM(E6:E9)</f>
        <v>6353564.5099999998</v>
      </c>
      <c r="F10" s="234">
        <f>SUM(F6:F9)</f>
        <v>3315645</v>
      </c>
      <c r="G10" s="234">
        <f>SUM(G6:G9)</f>
        <v>2532902</v>
      </c>
    </row>
    <row r="11" spans="1:7" x14ac:dyDescent="0.3">
      <c r="A11" s="744"/>
      <c r="B11" s="744"/>
      <c r="C11" s="744"/>
      <c r="D11" s="744"/>
      <c r="E11" s="744"/>
      <c r="F11" s="744"/>
      <c r="G11" s="744"/>
    </row>
    <row r="12" spans="1:7" x14ac:dyDescent="0.3">
      <c r="A12" s="242"/>
      <c r="B12" s="240" t="s">
        <v>613</v>
      </c>
      <c r="C12" s="241"/>
      <c r="D12" s="259"/>
      <c r="E12" s="241"/>
      <c r="F12" s="241"/>
      <c r="G12" s="241"/>
    </row>
    <row r="13" spans="1:7" x14ac:dyDescent="0.3">
      <c r="A13" s="226"/>
      <c r="B13" s="225" t="s">
        <v>614</v>
      </c>
      <c r="C13" s="277">
        <v>5167297</v>
      </c>
      <c r="D13" s="277">
        <v>7142258</v>
      </c>
      <c r="E13" s="277">
        <v>8269374</v>
      </c>
      <c r="F13" s="277">
        <v>8269374</v>
      </c>
      <c r="G13" s="277">
        <v>8269374</v>
      </c>
    </row>
    <row r="14" spans="1:7" x14ac:dyDescent="0.3">
      <c r="A14" s="226"/>
      <c r="B14" s="233" t="s">
        <v>615</v>
      </c>
      <c r="C14" s="257">
        <v>786316</v>
      </c>
      <c r="D14" s="257">
        <v>919506</v>
      </c>
      <c r="E14" s="257">
        <v>1121478</v>
      </c>
      <c r="F14" s="257">
        <v>1121478</v>
      </c>
      <c r="G14" s="257">
        <v>1121478</v>
      </c>
    </row>
    <row r="15" spans="1:7" ht="28.5" customHeight="1" x14ac:dyDescent="0.3">
      <c r="A15" s="226"/>
      <c r="B15" s="233" t="s">
        <v>616</v>
      </c>
      <c r="C15" s="276">
        <f xml:space="preserve"> IFERROR(C13/C14,0)</f>
        <v>6.5715272231520157</v>
      </c>
      <c r="D15" s="276">
        <f xml:space="preserve"> IFERROR(D13/D14,0)</f>
        <v>7.7674947199909514</v>
      </c>
      <c r="E15" s="276">
        <f xml:space="preserve"> IFERROR(E13/E14,0)</f>
        <v>7.3736390727236731</v>
      </c>
      <c r="F15" s="276">
        <f xml:space="preserve"> IFERROR(F13/F14,0)</f>
        <v>7.3736390727236731</v>
      </c>
      <c r="G15" s="276">
        <f xml:space="preserve"> IFERROR(G13/G14,0)</f>
        <v>7.3736390727236731</v>
      </c>
    </row>
    <row r="16" spans="1:7" ht="66.599999999999994" x14ac:dyDescent="0.3">
      <c r="A16" s="226"/>
      <c r="B16" s="233" t="s">
        <v>617</v>
      </c>
      <c r="C16" s="275">
        <f>C10/('[5]Std 7-Revenues&amp;Expenses'!C31/365)</f>
        <v>152.44575641917592</v>
      </c>
      <c r="D16" s="275">
        <f>D10/('[5]Std 7-Revenues&amp;Expenses'!D31/365)</f>
        <v>168.1056837565034</v>
      </c>
      <c r="E16" s="275">
        <f>E10/('[5]Std 7-Revenues&amp;Expenses'!E31/365)</f>
        <v>197.03763923601716</v>
      </c>
      <c r="F16" s="275">
        <f>F10/('[5]Std 7-Revenues&amp;Expenses'!F31/365)</f>
        <v>54.18162416604585</v>
      </c>
      <c r="G16" s="275">
        <f>G10/('[5]Std 7-Revenues&amp;Expenses'!G31/365)</f>
        <v>56.642612706001294</v>
      </c>
    </row>
    <row r="17" spans="1:7" x14ac:dyDescent="0.3">
      <c r="A17" s="744"/>
      <c r="B17" s="744"/>
      <c r="C17" s="744"/>
      <c r="D17" s="744"/>
      <c r="E17" s="744"/>
      <c r="F17" s="744"/>
      <c r="G17" s="744"/>
    </row>
    <row r="18" spans="1:7" x14ac:dyDescent="0.3">
      <c r="A18" s="745" t="s">
        <v>618</v>
      </c>
      <c r="B18" s="746"/>
      <c r="C18" s="746"/>
      <c r="D18" s="746"/>
      <c r="E18" s="746"/>
      <c r="F18" s="746"/>
      <c r="G18" s="747"/>
    </row>
    <row r="19" spans="1:7" x14ac:dyDescent="0.3">
      <c r="A19" s="727"/>
      <c r="B19" s="728"/>
      <c r="C19" s="728"/>
      <c r="D19" s="728"/>
      <c r="E19" s="728"/>
      <c r="F19" s="728"/>
      <c r="G19" s="729"/>
    </row>
    <row r="20" spans="1:7" x14ac:dyDescent="0.3">
      <c r="A20" s="730"/>
      <c r="B20" s="731"/>
      <c r="C20" s="731"/>
      <c r="D20" s="731"/>
      <c r="E20" s="731"/>
      <c r="F20" s="731"/>
      <c r="G20" s="732"/>
    </row>
    <row r="21" spans="1:7" ht="48.75" customHeight="1" x14ac:dyDescent="0.3">
      <c r="A21" s="733"/>
      <c r="B21" s="734"/>
      <c r="C21" s="734"/>
      <c r="D21" s="734"/>
      <c r="E21" s="734"/>
      <c r="F21" s="734"/>
      <c r="G21" s="735"/>
    </row>
    <row r="22" spans="1:7" x14ac:dyDescent="0.3">
      <c r="A22" s="274"/>
      <c r="B22" s="273"/>
      <c r="C22" s="273"/>
      <c r="D22" s="273"/>
      <c r="E22" s="273"/>
      <c r="F22" s="273"/>
      <c r="G22" s="272"/>
    </row>
    <row r="23" spans="1:7" ht="27.75" customHeight="1" x14ac:dyDescent="0.3">
      <c r="A23" s="750" t="s">
        <v>619</v>
      </c>
      <c r="B23" s="751"/>
      <c r="C23" s="751"/>
      <c r="D23" s="751"/>
      <c r="E23" s="751"/>
      <c r="F23" s="751"/>
      <c r="G23" s="752"/>
    </row>
    <row r="24" spans="1:7" x14ac:dyDescent="0.3">
      <c r="A24" s="727" t="s">
        <v>620</v>
      </c>
      <c r="B24" s="728"/>
      <c r="C24" s="728"/>
      <c r="D24" s="728"/>
      <c r="E24" s="728"/>
      <c r="F24" s="728"/>
      <c r="G24" s="729"/>
    </row>
    <row r="25" spans="1:7" x14ac:dyDescent="0.3">
      <c r="A25" s="730"/>
      <c r="B25" s="731"/>
      <c r="C25" s="731"/>
      <c r="D25" s="731"/>
      <c r="E25" s="731"/>
      <c r="F25" s="731"/>
      <c r="G25" s="732"/>
    </row>
    <row r="26" spans="1:7" ht="44.25" customHeight="1" x14ac:dyDescent="0.3">
      <c r="A26" s="733"/>
      <c r="B26" s="734"/>
      <c r="C26" s="734"/>
      <c r="D26" s="734"/>
      <c r="E26" s="734"/>
      <c r="F26" s="734"/>
      <c r="G26" s="735"/>
    </row>
    <row r="27" spans="1:7" x14ac:dyDescent="0.3">
      <c r="A27" s="271"/>
      <c r="B27" s="270"/>
      <c r="C27" s="270"/>
      <c r="D27" s="270"/>
      <c r="E27" s="270"/>
      <c r="F27" s="270"/>
      <c r="G27" s="269"/>
    </row>
    <row r="28" spans="1:7" x14ac:dyDescent="0.3">
      <c r="A28" s="268" t="s">
        <v>598</v>
      </c>
      <c r="B28" s="267"/>
      <c r="C28" s="266"/>
      <c r="D28" s="266"/>
      <c r="E28" s="266"/>
      <c r="F28" s="266"/>
      <c r="G28" s="265"/>
    </row>
    <row r="29" spans="1:7" ht="14.4" customHeight="1" x14ac:dyDescent="0.3">
      <c r="A29" s="727" t="s">
        <v>621</v>
      </c>
      <c r="B29" s="728"/>
      <c r="C29" s="728"/>
      <c r="D29" s="728"/>
      <c r="E29" s="728"/>
      <c r="F29" s="728"/>
      <c r="G29" s="729"/>
    </row>
    <row r="30" spans="1:7" x14ac:dyDescent="0.3">
      <c r="A30" s="730"/>
      <c r="B30" s="731"/>
      <c r="C30" s="731"/>
      <c r="D30" s="731"/>
      <c r="E30" s="731"/>
      <c r="F30" s="731"/>
      <c r="G30" s="732"/>
    </row>
    <row r="31" spans="1:7" x14ac:dyDescent="0.3">
      <c r="A31" s="730"/>
      <c r="B31" s="731"/>
      <c r="C31" s="731"/>
      <c r="D31" s="731"/>
      <c r="E31" s="731"/>
      <c r="F31" s="731"/>
      <c r="G31" s="732"/>
    </row>
    <row r="32" spans="1:7" x14ac:dyDescent="0.3">
      <c r="A32" s="733"/>
      <c r="B32" s="734"/>
      <c r="C32" s="734"/>
      <c r="D32" s="734"/>
      <c r="E32" s="734"/>
      <c r="F32" s="734"/>
      <c r="G32" s="735"/>
    </row>
    <row r="33" s="217" customFormat="1" x14ac:dyDescent="0.3"/>
  </sheetData>
  <mergeCells count="11">
    <mergeCell ref="A17:G17"/>
    <mergeCell ref="A1:G1"/>
    <mergeCell ref="A2:G2"/>
    <mergeCell ref="A3:B3"/>
    <mergeCell ref="A4:G4"/>
    <mergeCell ref="A11:G11"/>
    <mergeCell ref="A29:G32"/>
    <mergeCell ref="A18:G18"/>
    <mergeCell ref="A19:G21"/>
    <mergeCell ref="A23:G23"/>
    <mergeCell ref="A24:G26"/>
  </mergeCells>
  <printOptions horizontalCentered="1"/>
  <pageMargins left="0.25" right="0.25" top="0.75" bottom="0.25" header="0.3" footer="0.3"/>
  <pageSetup orientation="portrait" verticalDpi="2" r:id="rId1"/>
  <headerFooter>
    <oddFooter>&amp;LRevised October 2018&amp;C17</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A24E-3D6B-44FB-B436-998AD22A3C33}">
  <sheetPr>
    <pageSetUpPr fitToPage="1"/>
  </sheetPr>
  <dimension ref="A1:M71"/>
  <sheetViews>
    <sheetView topLeftCell="A51" zoomScaleNormal="100" workbookViewId="0">
      <selection activeCell="J14" sqref="J14"/>
    </sheetView>
  </sheetViews>
  <sheetFormatPr defaultColWidth="9.109375" defaultRowHeight="12.75" customHeight="1" x14ac:dyDescent="0.25"/>
  <cols>
    <col min="1" max="1" width="2.5546875" style="6" customWidth="1"/>
    <col min="2" max="2" width="39.44140625" style="6" customWidth="1"/>
    <col min="3" max="3" width="14.33203125" style="6" customWidth="1"/>
    <col min="4" max="4" width="9.6640625" style="6" customWidth="1"/>
    <col min="5" max="6" width="13" style="6" customWidth="1"/>
    <col min="7" max="7" width="14.88671875" style="6" customWidth="1"/>
    <col min="8" max="16384" width="9.109375" style="6"/>
  </cols>
  <sheetData>
    <row r="1" spans="1:13" ht="35.25" customHeight="1" x14ac:dyDescent="0.25">
      <c r="A1" s="753" t="s">
        <v>622</v>
      </c>
      <c r="B1" s="753"/>
      <c r="C1" s="753"/>
      <c r="D1" s="753"/>
      <c r="E1" s="753"/>
      <c r="F1" s="753"/>
      <c r="G1" s="753"/>
    </row>
    <row r="2" spans="1:13" ht="37.200000000000003" customHeight="1" x14ac:dyDescent="0.25">
      <c r="A2" s="754" t="s">
        <v>623</v>
      </c>
      <c r="B2" s="755"/>
      <c r="C2" s="305" t="s">
        <v>624</v>
      </c>
      <c r="D2" s="211" t="s">
        <v>625</v>
      </c>
      <c r="E2" s="211" t="s">
        <v>626</v>
      </c>
      <c r="F2" s="211" t="s">
        <v>371</v>
      </c>
      <c r="G2" s="305" t="s">
        <v>627</v>
      </c>
      <c r="I2" s="1"/>
      <c r="J2" s="1"/>
      <c r="K2" s="1"/>
      <c r="L2" s="1"/>
      <c r="M2" s="1"/>
    </row>
    <row r="3" spans="1:13" ht="13.5" customHeight="1" x14ac:dyDescent="0.25">
      <c r="A3" s="304"/>
      <c r="B3" s="117" t="s">
        <v>628</v>
      </c>
      <c r="C3" s="117" t="s">
        <v>629</v>
      </c>
      <c r="D3" s="117" t="s">
        <v>630</v>
      </c>
      <c r="E3" s="117" t="s">
        <v>631</v>
      </c>
      <c r="F3" s="117" t="s">
        <v>632</v>
      </c>
      <c r="G3" s="117" t="s">
        <v>633</v>
      </c>
      <c r="I3" s="1"/>
      <c r="J3" s="1"/>
      <c r="K3" s="1"/>
      <c r="L3" s="1"/>
      <c r="M3" s="1"/>
    </row>
    <row r="4" spans="1:13" ht="13.2" x14ac:dyDescent="0.25">
      <c r="B4" s="301" t="s">
        <v>634</v>
      </c>
      <c r="C4" s="6" t="s">
        <v>13</v>
      </c>
      <c r="D4" s="6" t="s">
        <v>13</v>
      </c>
      <c r="E4" s="6" t="s">
        <v>13</v>
      </c>
      <c r="F4" s="6" t="s">
        <v>13</v>
      </c>
      <c r="G4" s="6" t="s">
        <v>13</v>
      </c>
      <c r="I4" s="1"/>
      <c r="J4" s="1"/>
      <c r="K4" s="1"/>
      <c r="L4" s="1"/>
      <c r="M4" s="1"/>
    </row>
    <row r="5" spans="1:13" ht="13.5" customHeight="1" x14ac:dyDescent="0.25">
      <c r="A5" s="303"/>
      <c r="B5" s="302" t="s">
        <v>635</v>
      </c>
      <c r="C5" s="170">
        <v>0.69</v>
      </c>
      <c r="D5" s="170">
        <v>0.71</v>
      </c>
      <c r="E5" s="170">
        <v>0.7</v>
      </c>
      <c r="F5" s="170">
        <v>0.69</v>
      </c>
      <c r="G5" s="170" t="s">
        <v>13</v>
      </c>
    </row>
    <row r="6" spans="1:13" ht="13.2" x14ac:dyDescent="0.25">
      <c r="A6" s="303"/>
      <c r="B6" s="302" t="s">
        <v>636</v>
      </c>
      <c r="C6" s="170">
        <v>0.52</v>
      </c>
      <c r="D6" s="170">
        <v>0.59</v>
      </c>
      <c r="E6" s="170">
        <v>0.55000000000000004</v>
      </c>
      <c r="F6" s="170">
        <v>0.4</v>
      </c>
      <c r="G6" s="170"/>
    </row>
    <row r="7" spans="1:13" ht="13.2" x14ac:dyDescent="0.25">
      <c r="A7" s="286" t="s">
        <v>17</v>
      </c>
      <c r="B7" s="301" t="s">
        <v>637</v>
      </c>
      <c r="C7" s="6" t="s">
        <v>13</v>
      </c>
      <c r="D7" s="6" t="s">
        <v>13</v>
      </c>
      <c r="E7" s="6" t="s">
        <v>13</v>
      </c>
      <c r="F7" s="6" t="s">
        <v>13</v>
      </c>
      <c r="G7" s="6" t="s">
        <v>13</v>
      </c>
    </row>
    <row r="8" spans="1:13" ht="13.2" x14ac:dyDescent="0.25">
      <c r="A8" s="297"/>
      <c r="B8" s="302" t="s">
        <v>638</v>
      </c>
      <c r="C8" s="170">
        <v>0.49</v>
      </c>
      <c r="D8" s="170">
        <v>0.5</v>
      </c>
      <c r="E8" s="170">
        <v>0.54</v>
      </c>
      <c r="F8" s="170">
        <v>0.54</v>
      </c>
      <c r="G8" s="170"/>
    </row>
    <row r="9" spans="1:13" ht="13.2" x14ac:dyDescent="0.25">
      <c r="A9" s="286" t="s">
        <v>17</v>
      </c>
      <c r="B9" s="301" t="s">
        <v>639</v>
      </c>
    </row>
    <row r="10" spans="1:13" ht="13.2" x14ac:dyDescent="0.25">
      <c r="A10" s="298"/>
      <c r="B10" s="299" t="s">
        <v>640</v>
      </c>
    </row>
    <row r="11" spans="1:13" ht="13.2" x14ac:dyDescent="0.25">
      <c r="A11" s="298"/>
      <c r="B11" s="295" t="s">
        <v>641</v>
      </c>
      <c r="C11" s="170">
        <v>0.4</v>
      </c>
      <c r="D11" s="170">
        <v>0.41</v>
      </c>
      <c r="E11" s="170">
        <v>0.39</v>
      </c>
      <c r="F11" s="170">
        <v>0.36</v>
      </c>
      <c r="G11" s="170"/>
    </row>
    <row r="12" spans="1:13" ht="13.2" x14ac:dyDescent="0.25">
      <c r="A12" s="298"/>
      <c r="B12" s="295" t="s">
        <v>642</v>
      </c>
      <c r="C12" s="170">
        <v>0.4</v>
      </c>
      <c r="D12" s="170">
        <v>0.41</v>
      </c>
      <c r="E12" s="170">
        <v>0.4</v>
      </c>
      <c r="F12" s="170">
        <v>0.37</v>
      </c>
      <c r="G12" s="170"/>
    </row>
    <row r="13" spans="1:13" ht="13.2" x14ac:dyDescent="0.25">
      <c r="A13" s="298"/>
      <c r="B13" s="295" t="s">
        <v>643</v>
      </c>
      <c r="C13" s="170">
        <v>0.01</v>
      </c>
      <c r="D13" s="170">
        <v>0.01</v>
      </c>
      <c r="E13" s="170">
        <v>0</v>
      </c>
      <c r="F13" s="170">
        <v>0.01</v>
      </c>
      <c r="G13" s="170"/>
    </row>
    <row r="14" spans="1:13" ht="13.2" x14ac:dyDescent="0.25">
      <c r="A14" s="298"/>
      <c r="B14" s="295" t="s">
        <v>644</v>
      </c>
      <c r="C14" s="300">
        <v>0.16</v>
      </c>
      <c r="D14" s="300">
        <v>0.15</v>
      </c>
      <c r="E14" s="300">
        <v>0.22</v>
      </c>
      <c r="F14" s="300">
        <v>0.27</v>
      </c>
      <c r="G14" s="300"/>
    </row>
    <row r="15" spans="1:13" ht="13.2" x14ac:dyDescent="0.25">
      <c r="A15" s="298"/>
      <c r="B15" s="299" t="s">
        <v>645</v>
      </c>
    </row>
    <row r="16" spans="1:13" ht="13.2" x14ac:dyDescent="0.25">
      <c r="A16" s="298"/>
      <c r="B16" s="295" t="s">
        <v>641</v>
      </c>
      <c r="C16" s="170">
        <v>0.28000000000000003</v>
      </c>
      <c r="D16" s="170">
        <v>0.22</v>
      </c>
      <c r="E16" s="170">
        <v>0.28000000000000003</v>
      </c>
      <c r="F16" s="170">
        <v>0.27</v>
      </c>
      <c r="G16" s="170"/>
    </row>
    <row r="17" spans="1:7" ht="13.2" x14ac:dyDescent="0.25">
      <c r="A17" s="298"/>
      <c r="B17" s="295" t="s">
        <v>642</v>
      </c>
      <c r="C17" s="170">
        <v>0.3</v>
      </c>
      <c r="D17" s="170">
        <v>0.23</v>
      </c>
      <c r="E17" s="170">
        <v>0.3</v>
      </c>
      <c r="F17" s="170">
        <v>0.27</v>
      </c>
      <c r="G17" s="170"/>
    </row>
    <row r="18" spans="1:7" ht="13.2" x14ac:dyDescent="0.25">
      <c r="A18" s="298"/>
      <c r="B18" s="295" t="s">
        <v>643</v>
      </c>
      <c r="C18" s="170">
        <v>0.01</v>
      </c>
      <c r="D18" s="170">
        <v>0</v>
      </c>
      <c r="E18" s="170">
        <v>0.02</v>
      </c>
      <c r="F18" s="170">
        <v>0.02</v>
      </c>
      <c r="G18" s="170"/>
    </row>
    <row r="19" spans="1:7" ht="13.2" x14ac:dyDescent="0.25">
      <c r="A19" s="298"/>
      <c r="B19" s="295" t="s">
        <v>644</v>
      </c>
      <c r="C19" s="170">
        <v>0.15</v>
      </c>
      <c r="D19" s="170">
        <v>0.24</v>
      </c>
      <c r="E19" s="170">
        <v>0.2</v>
      </c>
      <c r="F19" s="170">
        <v>0.19</v>
      </c>
      <c r="G19" s="170"/>
    </row>
    <row r="20" spans="1:7" ht="13.2" x14ac:dyDescent="0.25">
      <c r="A20" s="298"/>
      <c r="B20" s="299" t="s">
        <v>646</v>
      </c>
      <c r="C20" s="6" t="s">
        <v>13</v>
      </c>
    </row>
    <row r="21" spans="1:7" ht="13.2" x14ac:dyDescent="0.25">
      <c r="A21" s="298"/>
      <c r="B21" s="295" t="s">
        <v>641</v>
      </c>
      <c r="C21" s="170">
        <v>0.63</v>
      </c>
      <c r="D21" s="170">
        <v>0.52</v>
      </c>
      <c r="E21" s="170">
        <v>0.56000000000000005</v>
      </c>
      <c r="F21" s="170">
        <v>0.67</v>
      </c>
      <c r="G21" s="170"/>
    </row>
    <row r="22" spans="1:7" ht="13.2" x14ac:dyDescent="0.25">
      <c r="A22" s="298"/>
      <c r="B22" s="295" t="s">
        <v>642</v>
      </c>
      <c r="C22" s="170">
        <v>0.63</v>
      </c>
      <c r="D22" s="170">
        <v>0.52</v>
      </c>
      <c r="E22" s="170">
        <v>0.56000000000000005</v>
      </c>
      <c r="F22" s="170">
        <v>0.7</v>
      </c>
      <c r="G22" s="170"/>
    </row>
    <row r="23" spans="1:7" ht="13.2" x14ac:dyDescent="0.25">
      <c r="A23" s="298"/>
      <c r="B23" s="295" t="s">
        <v>643</v>
      </c>
      <c r="C23" s="170">
        <v>0.02</v>
      </c>
      <c r="D23" s="170">
        <v>0</v>
      </c>
      <c r="E23" s="170">
        <v>0</v>
      </c>
      <c r="F23" s="170">
        <v>0</v>
      </c>
      <c r="G23" s="170"/>
    </row>
    <row r="24" spans="1:7" ht="13.2" x14ac:dyDescent="0.25">
      <c r="A24" s="298"/>
      <c r="B24" s="295" t="s">
        <v>644</v>
      </c>
      <c r="C24" s="170">
        <v>0.16</v>
      </c>
      <c r="D24" s="170">
        <v>0.18</v>
      </c>
      <c r="E24" s="170">
        <v>0.22</v>
      </c>
      <c r="F24" s="170">
        <v>0.15</v>
      </c>
      <c r="G24" s="170"/>
    </row>
    <row r="25" spans="1:7" ht="13.2" x14ac:dyDescent="0.25">
      <c r="A25" s="298"/>
      <c r="B25" s="299" t="s">
        <v>647</v>
      </c>
    </row>
    <row r="26" spans="1:7" ht="13.2" x14ac:dyDescent="0.25">
      <c r="A26" s="298"/>
      <c r="B26" s="295" t="s">
        <v>641</v>
      </c>
      <c r="C26" s="170">
        <v>0.45</v>
      </c>
      <c r="D26" s="170">
        <v>0.26</v>
      </c>
      <c r="E26" s="170">
        <v>0.4</v>
      </c>
      <c r="F26" s="170">
        <v>0.41</v>
      </c>
      <c r="G26" s="170"/>
    </row>
    <row r="27" spans="1:7" ht="13.2" x14ac:dyDescent="0.25">
      <c r="A27" s="297"/>
      <c r="B27" s="295" t="s">
        <v>642</v>
      </c>
      <c r="C27" s="170">
        <v>0.45</v>
      </c>
      <c r="D27" s="170">
        <v>0.28000000000000003</v>
      </c>
      <c r="E27" s="170">
        <v>0.44</v>
      </c>
      <c r="F27" s="170">
        <v>0.41</v>
      </c>
      <c r="G27" s="170"/>
    </row>
    <row r="28" spans="1:7" ht="13.2" x14ac:dyDescent="0.25">
      <c r="A28" s="297"/>
      <c r="B28" s="295" t="s">
        <v>643</v>
      </c>
      <c r="C28" s="170">
        <v>0</v>
      </c>
      <c r="D28" s="170">
        <v>0.01</v>
      </c>
      <c r="E28" s="170">
        <v>0</v>
      </c>
      <c r="F28" s="170">
        <v>0.13</v>
      </c>
      <c r="G28" s="170"/>
    </row>
    <row r="29" spans="1:7" ht="13.2" x14ac:dyDescent="0.25">
      <c r="A29" s="296"/>
      <c r="B29" s="295" t="s">
        <v>644</v>
      </c>
      <c r="C29" s="170">
        <v>0.25</v>
      </c>
      <c r="D29" s="170">
        <v>0.24</v>
      </c>
      <c r="E29" s="170">
        <v>0.23</v>
      </c>
      <c r="F29" s="170">
        <v>0.21</v>
      </c>
      <c r="G29" s="170"/>
    </row>
    <row r="30" spans="1:7" ht="13.2" customHeight="1" x14ac:dyDescent="0.25">
      <c r="A30" s="286" t="s">
        <v>17</v>
      </c>
      <c r="B30" s="294" t="s">
        <v>648</v>
      </c>
      <c r="C30" s="293"/>
      <c r="D30" s="293"/>
      <c r="E30" s="293"/>
      <c r="F30" s="292"/>
      <c r="G30" s="283"/>
    </row>
    <row r="31" spans="1:7" ht="13.2" customHeight="1" x14ac:dyDescent="0.25">
      <c r="A31" s="282">
        <v>1</v>
      </c>
      <c r="B31" s="291" t="s">
        <v>649</v>
      </c>
      <c r="C31" s="279"/>
      <c r="D31" s="279"/>
      <c r="E31" s="279"/>
      <c r="F31" s="279"/>
      <c r="G31" s="279"/>
    </row>
    <row r="32" spans="1:7" ht="13.2" customHeight="1" x14ac:dyDescent="0.25">
      <c r="A32" s="287"/>
      <c r="B32" s="281" t="s">
        <v>650</v>
      </c>
      <c r="C32" s="279">
        <v>0.4</v>
      </c>
      <c r="D32" s="279">
        <v>0.41</v>
      </c>
      <c r="E32" s="279">
        <v>0.37</v>
      </c>
      <c r="F32" s="279">
        <v>0.39</v>
      </c>
      <c r="G32" s="279"/>
    </row>
    <row r="33" spans="1:7" ht="13.2" customHeight="1" x14ac:dyDescent="0.25">
      <c r="A33" s="287"/>
      <c r="B33" s="281" t="s">
        <v>651</v>
      </c>
      <c r="C33" s="279">
        <v>0.4</v>
      </c>
      <c r="D33" s="279">
        <v>0.41</v>
      </c>
      <c r="E33" s="279">
        <v>0.38</v>
      </c>
      <c r="F33" s="279">
        <v>0.4</v>
      </c>
      <c r="G33" s="279"/>
    </row>
    <row r="34" spans="1:7" ht="13.2" x14ac:dyDescent="0.25">
      <c r="A34" s="287" t="s">
        <v>13</v>
      </c>
      <c r="B34" s="281" t="s">
        <v>643</v>
      </c>
      <c r="C34" s="279">
        <v>0.01</v>
      </c>
      <c r="D34" s="279">
        <v>0.01</v>
      </c>
      <c r="E34" s="279">
        <v>0</v>
      </c>
      <c r="F34" s="279">
        <v>0.01</v>
      </c>
      <c r="G34" s="279"/>
    </row>
    <row r="35" spans="1:7" ht="13.2" x14ac:dyDescent="0.25">
      <c r="A35" s="287">
        <v>2</v>
      </c>
      <c r="B35" s="291" t="s">
        <v>652</v>
      </c>
      <c r="C35" s="279"/>
      <c r="D35" s="279"/>
      <c r="E35" s="279"/>
      <c r="F35" s="279"/>
      <c r="G35" s="279"/>
    </row>
    <row r="36" spans="1:7" ht="13.2" x14ac:dyDescent="0.25">
      <c r="A36" s="287"/>
      <c r="B36" s="290" t="s">
        <v>650</v>
      </c>
      <c r="C36" s="279">
        <v>0.4</v>
      </c>
      <c r="D36" s="279">
        <v>0.42</v>
      </c>
      <c r="E36" s="279">
        <v>0.47</v>
      </c>
      <c r="F36" s="279">
        <v>0.28000000000000003</v>
      </c>
      <c r="G36" s="279"/>
    </row>
    <row r="37" spans="1:7" ht="13.2" x14ac:dyDescent="0.25">
      <c r="A37" s="287"/>
      <c r="B37" s="280" t="s">
        <v>651</v>
      </c>
      <c r="C37" s="279">
        <v>0.4</v>
      </c>
      <c r="D37" s="279">
        <v>0.42</v>
      </c>
      <c r="E37" s="279">
        <v>0.47</v>
      </c>
      <c r="F37" s="279">
        <v>0.28000000000000003</v>
      </c>
      <c r="G37" s="279"/>
    </row>
    <row r="38" spans="1:7" ht="13.2" customHeight="1" x14ac:dyDescent="0.25">
      <c r="A38" s="287" t="s">
        <v>13</v>
      </c>
      <c r="B38" s="280" t="s">
        <v>643</v>
      </c>
      <c r="C38" s="279">
        <v>0</v>
      </c>
      <c r="D38" s="279">
        <v>0</v>
      </c>
      <c r="E38" s="279">
        <v>0</v>
      </c>
      <c r="F38" s="279">
        <v>0</v>
      </c>
      <c r="G38" s="279"/>
    </row>
    <row r="39" spans="1:7" ht="13.2" customHeight="1" x14ac:dyDescent="0.25">
      <c r="A39" s="287">
        <v>3</v>
      </c>
      <c r="B39" s="289" t="s">
        <v>653</v>
      </c>
      <c r="C39" s="279"/>
      <c r="D39" s="279"/>
      <c r="E39" s="279"/>
      <c r="F39" s="279"/>
      <c r="G39" s="279"/>
    </row>
    <row r="40" spans="1:7" ht="13.2" customHeight="1" x14ac:dyDescent="0.25">
      <c r="A40" s="287"/>
      <c r="B40" s="280" t="s">
        <v>650</v>
      </c>
      <c r="C40" s="279">
        <v>0.25</v>
      </c>
      <c r="D40" s="279">
        <v>0.22</v>
      </c>
      <c r="E40" s="279">
        <v>0.27</v>
      </c>
      <c r="F40" s="279">
        <v>0.27</v>
      </c>
      <c r="G40" s="279"/>
    </row>
    <row r="41" spans="1:7" ht="13.2" customHeight="1" x14ac:dyDescent="0.25">
      <c r="A41" s="287"/>
      <c r="B41" s="280" t="s">
        <v>651</v>
      </c>
      <c r="C41" s="279">
        <v>0.27</v>
      </c>
      <c r="D41" s="279">
        <v>0.23</v>
      </c>
      <c r="E41" s="279">
        <v>0.28000000000000003</v>
      </c>
      <c r="F41" s="279">
        <v>0.27</v>
      </c>
      <c r="G41" s="279"/>
    </row>
    <row r="42" spans="1:7" ht="13.2" customHeight="1" x14ac:dyDescent="0.25">
      <c r="A42" s="287"/>
      <c r="B42" s="280" t="s">
        <v>643</v>
      </c>
      <c r="C42" s="279">
        <v>0</v>
      </c>
      <c r="D42" s="279">
        <v>0</v>
      </c>
      <c r="E42" s="279">
        <v>0.03</v>
      </c>
      <c r="F42" s="279">
        <v>0.03</v>
      </c>
      <c r="G42" s="279"/>
    </row>
    <row r="43" spans="1:7" ht="13.2" customHeight="1" x14ac:dyDescent="0.25">
      <c r="A43" s="287">
        <v>4</v>
      </c>
      <c r="B43" s="756" t="s">
        <v>654</v>
      </c>
      <c r="C43" s="757"/>
      <c r="D43" s="279"/>
      <c r="E43" s="279"/>
      <c r="F43" s="279"/>
      <c r="G43" s="279"/>
    </row>
    <row r="44" spans="1:7" ht="13.2" customHeight="1" x14ac:dyDescent="0.25">
      <c r="A44" s="287"/>
      <c r="B44" s="280" t="s">
        <v>650</v>
      </c>
      <c r="C44" s="279">
        <v>0.33</v>
      </c>
      <c r="D44" s="279">
        <v>0.22</v>
      </c>
      <c r="E44" s="279">
        <v>0.32</v>
      </c>
      <c r="F44" s="279">
        <v>0.27</v>
      </c>
      <c r="G44" s="279"/>
    </row>
    <row r="45" spans="1:7" ht="13.2" customHeight="1" x14ac:dyDescent="0.25">
      <c r="A45" s="287"/>
      <c r="B45" s="280" t="s">
        <v>651</v>
      </c>
      <c r="C45" s="279">
        <v>0.36</v>
      </c>
      <c r="D45" s="279">
        <v>0.22</v>
      </c>
      <c r="E45" s="279">
        <v>0.35</v>
      </c>
      <c r="F45" s="279">
        <v>0.27</v>
      </c>
      <c r="G45" s="279"/>
    </row>
    <row r="46" spans="1:7" ht="13.2" customHeight="1" x14ac:dyDescent="0.25">
      <c r="A46" s="287"/>
      <c r="B46" s="280" t="s">
        <v>643</v>
      </c>
      <c r="C46" s="279">
        <v>0.03</v>
      </c>
      <c r="D46" s="279">
        <v>0</v>
      </c>
      <c r="E46" s="279">
        <v>0</v>
      </c>
      <c r="F46" s="279">
        <v>0</v>
      </c>
      <c r="G46" s="279"/>
    </row>
    <row r="47" spans="1:7" ht="13.2" customHeight="1" x14ac:dyDescent="0.25">
      <c r="A47" s="287">
        <v>5</v>
      </c>
      <c r="B47" s="289" t="s">
        <v>655</v>
      </c>
      <c r="C47" s="279"/>
      <c r="D47" s="279"/>
      <c r="E47" s="279"/>
      <c r="F47" s="279"/>
      <c r="G47" s="279"/>
    </row>
    <row r="48" spans="1:7" ht="13.2" customHeight="1" x14ac:dyDescent="0.25">
      <c r="A48" s="287"/>
      <c r="B48" s="280" t="s">
        <v>650</v>
      </c>
      <c r="C48" s="279">
        <v>0.63</v>
      </c>
      <c r="D48" s="279">
        <v>0.52</v>
      </c>
      <c r="E48" s="279">
        <v>0.4</v>
      </c>
      <c r="F48" s="279">
        <v>0.7</v>
      </c>
      <c r="G48" s="279"/>
    </row>
    <row r="49" spans="1:7" ht="13.2" customHeight="1" x14ac:dyDescent="0.25">
      <c r="A49" s="287"/>
      <c r="B49" s="280" t="s">
        <v>651</v>
      </c>
      <c r="C49" s="279">
        <v>0.63</v>
      </c>
      <c r="D49" s="279">
        <v>0.52</v>
      </c>
      <c r="E49" s="279">
        <v>0.4</v>
      </c>
      <c r="F49" s="279">
        <v>0.74</v>
      </c>
      <c r="G49" s="279"/>
    </row>
    <row r="50" spans="1:7" ht="13.2" customHeight="1" x14ac:dyDescent="0.25">
      <c r="A50" s="287"/>
      <c r="B50" s="280" t="s">
        <v>643</v>
      </c>
      <c r="C50" s="279">
        <v>0.02</v>
      </c>
      <c r="D50" s="279">
        <v>0</v>
      </c>
      <c r="E50" s="279">
        <v>0</v>
      </c>
      <c r="F50" s="279">
        <v>0</v>
      </c>
      <c r="G50" s="279"/>
    </row>
    <row r="51" spans="1:7" ht="13.2" customHeight="1" x14ac:dyDescent="0.25">
      <c r="A51" s="287">
        <v>6</v>
      </c>
      <c r="B51" s="288" t="s">
        <v>656</v>
      </c>
      <c r="C51" s="279"/>
      <c r="D51" s="279"/>
      <c r="E51" s="279"/>
      <c r="F51" s="279" t="s">
        <v>13</v>
      </c>
      <c r="G51" s="279"/>
    </row>
    <row r="52" spans="1:7" ht="13.2" customHeight="1" x14ac:dyDescent="0.25">
      <c r="A52" s="287"/>
      <c r="B52" s="280" t="s">
        <v>650</v>
      </c>
      <c r="C52" s="279">
        <v>0.59</v>
      </c>
      <c r="D52" s="279">
        <v>0.5</v>
      </c>
      <c r="E52" s="279">
        <v>0.71</v>
      </c>
      <c r="F52" s="279">
        <v>0.6</v>
      </c>
      <c r="G52" s="279"/>
    </row>
    <row r="53" spans="1:7" ht="13.2" customHeight="1" x14ac:dyDescent="0.25">
      <c r="A53" s="287"/>
      <c r="B53" s="280" t="s">
        <v>651</v>
      </c>
      <c r="C53" s="279">
        <v>0.59</v>
      </c>
      <c r="D53" s="279">
        <v>0.5</v>
      </c>
      <c r="E53" s="279">
        <v>0.71</v>
      </c>
      <c r="F53" s="279">
        <v>0.6</v>
      </c>
      <c r="G53" s="279"/>
    </row>
    <row r="54" spans="1:7" ht="13.2" customHeight="1" x14ac:dyDescent="0.25">
      <c r="A54" s="287"/>
      <c r="B54" s="280" t="s">
        <v>643</v>
      </c>
      <c r="C54" s="279">
        <v>0</v>
      </c>
      <c r="D54" s="279">
        <v>0</v>
      </c>
      <c r="E54" s="279">
        <v>0</v>
      </c>
      <c r="F54" s="279">
        <v>0</v>
      </c>
      <c r="G54" s="279"/>
    </row>
    <row r="55" spans="1:7" ht="13.2" customHeight="1" x14ac:dyDescent="0.25">
      <c r="A55" s="287">
        <v>7</v>
      </c>
      <c r="B55" s="289" t="s">
        <v>657</v>
      </c>
      <c r="C55" s="279"/>
      <c r="D55" s="279"/>
      <c r="E55" s="279"/>
      <c r="F55" s="279"/>
      <c r="G55" s="279"/>
    </row>
    <row r="56" spans="1:7" ht="13.2" customHeight="1" x14ac:dyDescent="0.25">
      <c r="A56" s="287"/>
      <c r="B56" s="280" t="s">
        <v>650</v>
      </c>
      <c r="C56" s="279">
        <v>0.42</v>
      </c>
      <c r="D56" s="279">
        <v>0.27</v>
      </c>
      <c r="E56" s="279">
        <v>0.28999999999999998</v>
      </c>
      <c r="F56" s="279">
        <v>0.5</v>
      </c>
      <c r="G56" s="279"/>
    </row>
    <row r="57" spans="1:7" ht="13.2" customHeight="1" x14ac:dyDescent="0.25">
      <c r="A57" s="287"/>
      <c r="B57" s="280" t="s">
        <v>651</v>
      </c>
      <c r="C57" s="279">
        <v>0.42</v>
      </c>
      <c r="D57" s="279">
        <v>0.3</v>
      </c>
      <c r="E57" s="279">
        <v>0.35</v>
      </c>
      <c r="F57" s="279">
        <v>0.5</v>
      </c>
      <c r="G57" s="279"/>
    </row>
    <row r="58" spans="1:7" ht="13.2" customHeight="1" x14ac:dyDescent="0.25">
      <c r="A58" s="287"/>
      <c r="B58" s="280" t="s">
        <v>643</v>
      </c>
      <c r="C58" s="279">
        <v>0</v>
      </c>
      <c r="D58" s="279">
        <v>0.03</v>
      </c>
      <c r="E58" s="279">
        <v>0</v>
      </c>
      <c r="F58" s="279">
        <v>0.05</v>
      </c>
      <c r="G58" s="279"/>
    </row>
    <row r="59" spans="1:7" ht="13.2" customHeight="1" x14ac:dyDescent="0.25">
      <c r="A59" s="287">
        <v>8</v>
      </c>
      <c r="B59" s="288" t="s">
        <v>658</v>
      </c>
      <c r="C59" s="279"/>
      <c r="D59" s="279"/>
      <c r="E59" s="279"/>
      <c r="F59" s="279"/>
      <c r="G59" s="279"/>
    </row>
    <row r="60" spans="1:7" ht="13.2" customHeight="1" x14ac:dyDescent="0.25">
      <c r="A60" s="287"/>
      <c r="B60" s="280" t="s">
        <v>650</v>
      </c>
      <c r="C60" s="279">
        <v>0.48</v>
      </c>
      <c r="D60" s="279">
        <v>0.26</v>
      </c>
      <c r="E60" s="279">
        <v>0.45</v>
      </c>
      <c r="F60" s="279">
        <v>0.28999999999999998</v>
      </c>
      <c r="G60" s="279"/>
    </row>
    <row r="61" spans="1:7" ht="13.2" customHeight="1" x14ac:dyDescent="0.25">
      <c r="A61" s="287"/>
      <c r="B61" s="280" t="s">
        <v>651</v>
      </c>
      <c r="C61" s="279">
        <v>0.48</v>
      </c>
      <c r="D61" s="279">
        <v>0.26</v>
      </c>
      <c r="E61" s="279">
        <v>0.48</v>
      </c>
      <c r="F61" s="279">
        <v>0.28999999999999998</v>
      </c>
      <c r="G61" s="279"/>
    </row>
    <row r="62" spans="1:7" ht="13.2" customHeight="1" x14ac:dyDescent="0.25">
      <c r="A62" s="287"/>
      <c r="B62" s="280" t="s">
        <v>643</v>
      </c>
      <c r="C62" s="279">
        <v>0</v>
      </c>
      <c r="D62" s="279">
        <v>0</v>
      </c>
      <c r="E62" s="279">
        <v>0</v>
      </c>
      <c r="F62" s="279">
        <v>0.24</v>
      </c>
      <c r="G62" s="279"/>
    </row>
    <row r="63" spans="1:7" ht="13.2" customHeight="1" x14ac:dyDescent="0.25">
      <c r="A63" s="287"/>
      <c r="B63" s="280"/>
      <c r="C63" s="279"/>
      <c r="D63" s="279"/>
      <c r="E63" s="279"/>
      <c r="F63" s="279"/>
      <c r="G63" s="279"/>
    </row>
    <row r="64" spans="1:7" ht="13.2" x14ac:dyDescent="0.25">
      <c r="A64" s="286" t="s">
        <v>17</v>
      </c>
      <c r="B64" s="285" t="s">
        <v>659</v>
      </c>
      <c r="C64" s="284"/>
      <c r="D64" s="284"/>
      <c r="E64" s="212"/>
      <c r="F64" s="212"/>
      <c r="G64" s="283"/>
    </row>
    <row r="65" spans="1:7" ht="13.2" customHeight="1" x14ac:dyDescent="0.25">
      <c r="A65" s="282">
        <v>1</v>
      </c>
      <c r="B65" s="281" t="s">
        <v>660</v>
      </c>
      <c r="C65" s="279"/>
      <c r="D65" s="279"/>
      <c r="E65" s="279"/>
      <c r="F65" s="279"/>
      <c r="G65" s="279"/>
    </row>
    <row r="66" spans="1:7" ht="12.75" customHeight="1" x14ac:dyDescent="0.25">
      <c r="B66" s="280" t="s">
        <v>661</v>
      </c>
      <c r="C66" s="279"/>
      <c r="D66" s="279"/>
      <c r="E66" s="279"/>
      <c r="F66" s="279"/>
      <c r="G66" s="279"/>
    </row>
    <row r="67" spans="1:7" ht="12.75" customHeight="1" x14ac:dyDescent="0.25">
      <c r="B67" s="280" t="s">
        <v>662</v>
      </c>
      <c r="C67" s="279"/>
      <c r="D67" s="279"/>
      <c r="E67" s="279"/>
      <c r="F67" s="279"/>
      <c r="G67" s="279"/>
    </row>
    <row r="68" spans="1:7" ht="12.75" customHeight="1" x14ac:dyDescent="0.25">
      <c r="B68" s="280" t="s">
        <v>663</v>
      </c>
      <c r="C68" s="279"/>
      <c r="D68" s="279"/>
      <c r="E68" s="279"/>
      <c r="F68" s="279"/>
      <c r="G68" s="279"/>
    </row>
    <row r="69" spans="1:7" ht="12.75" customHeight="1" x14ac:dyDescent="0.25">
      <c r="B69" s="280" t="s">
        <v>664</v>
      </c>
      <c r="C69" s="279"/>
      <c r="D69" s="279"/>
      <c r="E69" s="279"/>
      <c r="F69" s="279"/>
      <c r="G69" s="279"/>
    </row>
    <row r="70" spans="1:7" ht="12.75" customHeight="1" x14ac:dyDescent="0.25">
      <c r="B70" s="280" t="s">
        <v>665</v>
      </c>
      <c r="C70" s="279"/>
      <c r="D70" s="279"/>
      <c r="E70" s="279"/>
      <c r="F70" s="279"/>
      <c r="G70" s="279"/>
    </row>
    <row r="71" spans="1:7" ht="12.75" customHeight="1" x14ac:dyDescent="0.25">
      <c r="B71" s="280"/>
      <c r="C71" s="279"/>
      <c r="D71" s="279"/>
      <c r="E71" s="279"/>
      <c r="F71" s="279"/>
      <c r="G71" s="279"/>
    </row>
  </sheetData>
  <sheetProtection insertColumns="0" insertRows="0"/>
  <mergeCells count="3">
    <mergeCell ref="A1:G1"/>
    <mergeCell ref="A2:B2"/>
    <mergeCell ref="B43:C43"/>
  </mergeCells>
  <pageMargins left="0.7" right="0.7" top="0.5" bottom="0.5" header="0.3" footer="0.3"/>
  <pageSetup fitToHeight="0" orientation="portrait" r:id="rId1"/>
  <headerFooter>
    <oddFooter>&amp;L&amp;"Garamond,Regular"Revised October 2018&amp;C&amp;"Garamond,Regular"18</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52DFA-5301-4615-9733-38CF92DEDBCA}">
  <dimension ref="A1:E49"/>
  <sheetViews>
    <sheetView zoomScaleNormal="100" workbookViewId="0">
      <selection activeCell="E26" sqref="E26"/>
    </sheetView>
  </sheetViews>
  <sheetFormatPr defaultColWidth="9.109375" defaultRowHeight="13.2" x14ac:dyDescent="0.25"/>
  <cols>
    <col min="1" max="1" width="29.88671875" style="6" customWidth="1"/>
    <col min="2" max="2" width="2.33203125" style="6" customWidth="1"/>
    <col min="3" max="3" width="37.109375" style="6" customWidth="1"/>
    <col min="4" max="4" width="10.44140625" style="6" customWidth="1"/>
    <col min="5" max="5" width="10.6640625" style="6" customWidth="1"/>
    <col min="6" max="16384" width="9.109375" style="6"/>
  </cols>
  <sheetData>
    <row r="1" spans="1:5" ht="15.6" x14ac:dyDescent="0.3">
      <c r="A1" s="588" t="s">
        <v>11</v>
      </c>
      <c r="B1" s="588"/>
      <c r="C1" s="588"/>
      <c r="D1" s="588"/>
      <c r="E1" s="588"/>
    </row>
    <row r="2" spans="1:5" ht="15.6" x14ac:dyDescent="0.3">
      <c r="A2" s="588" t="s">
        <v>12</v>
      </c>
      <c r="B2" s="588"/>
      <c r="C2" s="588"/>
      <c r="D2" s="588"/>
      <c r="E2" s="588"/>
    </row>
    <row r="3" spans="1:5" x14ac:dyDescent="0.25">
      <c r="D3" s="88"/>
    </row>
    <row r="4" spans="1:5" x14ac:dyDescent="0.25">
      <c r="D4" s="88"/>
      <c r="E4" s="88"/>
    </row>
    <row r="5" spans="1:5" x14ac:dyDescent="0.25">
      <c r="C5" s="6" t="s">
        <v>13</v>
      </c>
      <c r="D5" s="88" t="s">
        <v>13</v>
      </c>
      <c r="E5" s="88"/>
    </row>
    <row r="6" spans="1:5" x14ac:dyDescent="0.25">
      <c r="A6" s="6" t="s">
        <v>14</v>
      </c>
      <c r="C6" s="18" t="s">
        <v>15</v>
      </c>
      <c r="D6" s="88"/>
      <c r="E6" s="88"/>
    </row>
    <row r="7" spans="1:5" x14ac:dyDescent="0.25">
      <c r="D7" s="88" t="s">
        <v>13</v>
      </c>
      <c r="E7" s="88"/>
    </row>
    <row r="8" spans="1:5" x14ac:dyDescent="0.25">
      <c r="A8" s="6" t="s">
        <v>16</v>
      </c>
      <c r="B8" s="57" t="s">
        <v>17</v>
      </c>
      <c r="C8" s="92"/>
      <c r="D8" s="88"/>
      <c r="E8" s="88"/>
    </row>
    <row r="9" spans="1:5" x14ac:dyDescent="0.25">
      <c r="D9" s="88" t="s">
        <v>13</v>
      </c>
      <c r="E9" s="88"/>
    </row>
    <row r="10" spans="1:5" x14ac:dyDescent="0.25">
      <c r="C10" s="94">
        <f>COUNTBLANK(C12)</f>
        <v>0</v>
      </c>
      <c r="D10" s="597" t="s">
        <v>18</v>
      </c>
      <c r="E10" s="597"/>
    </row>
    <row r="11" spans="1:5" x14ac:dyDescent="0.25">
      <c r="B11" s="57" t="s">
        <v>17</v>
      </c>
      <c r="C11" s="94">
        <f>COUNTBLANK(C13)</f>
        <v>0</v>
      </c>
      <c r="D11" s="7" t="s">
        <v>19</v>
      </c>
      <c r="E11" s="7" t="s">
        <v>20</v>
      </c>
    </row>
    <row r="12" spans="1:5" x14ac:dyDescent="0.25">
      <c r="A12" s="6" t="s">
        <v>21</v>
      </c>
      <c r="B12" s="57" t="s">
        <v>17</v>
      </c>
      <c r="C12" s="89" t="s">
        <v>22</v>
      </c>
      <c r="D12" s="7" t="s">
        <v>23</v>
      </c>
      <c r="E12" s="7" t="s">
        <v>24</v>
      </c>
    </row>
    <row r="13" spans="1:5" x14ac:dyDescent="0.25">
      <c r="A13" s="6" t="s">
        <v>25</v>
      </c>
      <c r="B13" s="57" t="s">
        <v>17</v>
      </c>
      <c r="C13" s="93">
        <v>2022</v>
      </c>
      <c r="D13" s="34" t="s">
        <v>26</v>
      </c>
      <c r="E13" s="34" t="s">
        <v>24</v>
      </c>
    </row>
    <row r="14" spans="1:5" x14ac:dyDescent="0.25">
      <c r="A14" s="6" t="s">
        <v>27</v>
      </c>
      <c r="C14" s="90">
        <f>IF($C$13=0,"-",$C$13-1)</f>
        <v>2021</v>
      </c>
      <c r="D14" s="34" t="s">
        <v>26</v>
      </c>
      <c r="E14" s="34" t="s">
        <v>24</v>
      </c>
    </row>
    <row r="15" spans="1:5" x14ac:dyDescent="0.25">
      <c r="A15" s="6" t="s">
        <v>28</v>
      </c>
      <c r="C15" s="90">
        <f>IF($C$13=0,"-",$C$13-2)</f>
        <v>2020</v>
      </c>
      <c r="D15" s="34" t="s">
        <v>26</v>
      </c>
      <c r="E15" s="34" t="s">
        <v>24</v>
      </c>
    </row>
    <row r="16" spans="1:5" x14ac:dyDescent="0.25">
      <c r="C16" s="90"/>
      <c r="D16" s="91"/>
      <c r="E16" s="91"/>
    </row>
    <row r="17" spans="1:5" x14ac:dyDescent="0.25">
      <c r="A17" s="6" t="s">
        <v>29</v>
      </c>
      <c r="C17" s="571" t="s">
        <v>22</v>
      </c>
      <c r="D17" s="6" t="s">
        <v>30</v>
      </c>
      <c r="E17" s="91"/>
    </row>
    <row r="18" spans="1:5" x14ac:dyDescent="0.25">
      <c r="D18" s="88"/>
      <c r="E18" s="88"/>
    </row>
    <row r="19" spans="1:5" x14ac:dyDescent="0.25">
      <c r="A19" s="6" t="s">
        <v>31</v>
      </c>
      <c r="D19" s="88"/>
      <c r="E19" s="88"/>
    </row>
    <row r="20" spans="1:5" x14ac:dyDescent="0.25">
      <c r="A20" s="6" t="s">
        <v>32</v>
      </c>
      <c r="C20" s="90">
        <f>IF($C$13=0,"-",$C$13+1)</f>
        <v>2023</v>
      </c>
      <c r="D20" s="88"/>
      <c r="E20" s="88"/>
    </row>
    <row r="21" spans="1:5" x14ac:dyDescent="0.25">
      <c r="A21" s="6" t="s">
        <v>33</v>
      </c>
      <c r="C21" s="90">
        <f>IF($C$13=0,"-",$C$13+2)</f>
        <v>2024</v>
      </c>
      <c r="D21" s="88"/>
      <c r="E21" s="88"/>
    </row>
    <row r="22" spans="1:5" x14ac:dyDescent="0.25">
      <c r="D22" s="88"/>
      <c r="E22" s="88"/>
    </row>
    <row r="23" spans="1:5" x14ac:dyDescent="0.25">
      <c r="A23" s="6" t="s">
        <v>34</v>
      </c>
      <c r="B23" s="57" t="s">
        <v>17</v>
      </c>
      <c r="C23" s="18" t="s">
        <v>35</v>
      </c>
      <c r="D23" s="88"/>
      <c r="E23" s="88"/>
    </row>
    <row r="24" spans="1:5" x14ac:dyDescent="0.25">
      <c r="A24" s="6" t="s">
        <v>36</v>
      </c>
      <c r="C24" s="18" t="s">
        <v>37</v>
      </c>
      <c r="D24" s="88"/>
      <c r="E24" s="88"/>
    </row>
    <row r="25" spans="1:5" x14ac:dyDescent="0.25">
      <c r="A25" s="6" t="s">
        <v>38</v>
      </c>
      <c r="C25" s="89" t="s">
        <v>39</v>
      </c>
      <c r="D25" s="88"/>
      <c r="E25" s="88"/>
    </row>
    <row r="26" spans="1:5" x14ac:dyDescent="0.25">
      <c r="A26" s="6" t="s">
        <v>40</v>
      </c>
      <c r="C26" s="89" t="s">
        <v>41</v>
      </c>
      <c r="D26" s="88"/>
      <c r="E26" s="88"/>
    </row>
    <row r="27" spans="1:5" x14ac:dyDescent="0.25">
      <c r="D27" s="88"/>
      <c r="E27" s="88"/>
    </row>
    <row r="28" spans="1:5" x14ac:dyDescent="0.25">
      <c r="D28" s="88"/>
      <c r="E28" s="88"/>
    </row>
    <row r="29" spans="1:5" x14ac:dyDescent="0.25">
      <c r="D29" s="88"/>
      <c r="E29" s="88"/>
    </row>
    <row r="30" spans="1:5" x14ac:dyDescent="0.25">
      <c r="D30" s="88"/>
      <c r="E30" s="88"/>
    </row>
    <row r="31" spans="1:5" x14ac:dyDescent="0.25">
      <c r="D31" s="88"/>
      <c r="E31" s="88"/>
    </row>
    <row r="32" spans="1:5" x14ac:dyDescent="0.25">
      <c r="C32" s="6" t="s">
        <v>13</v>
      </c>
      <c r="D32" s="88"/>
      <c r="E32" s="88"/>
    </row>
    <row r="33" spans="4:5" x14ac:dyDescent="0.25">
      <c r="D33" s="88"/>
      <c r="E33" s="88"/>
    </row>
    <row r="34" spans="4:5" x14ac:dyDescent="0.25">
      <c r="D34" s="88"/>
      <c r="E34" s="88"/>
    </row>
    <row r="35" spans="4:5" x14ac:dyDescent="0.25">
      <c r="D35" s="88"/>
      <c r="E35" s="88"/>
    </row>
    <row r="36" spans="4:5" x14ac:dyDescent="0.25">
      <c r="D36" s="88"/>
      <c r="E36" s="88"/>
    </row>
    <row r="49" spans="1:5" x14ac:dyDescent="0.25">
      <c r="A49" s="598"/>
      <c r="B49" s="598"/>
      <c r="C49" s="598"/>
      <c r="D49" s="598"/>
      <c r="E49" s="598"/>
    </row>
  </sheetData>
  <sheetProtection password="CC1A" sheet="1" objects="1" scenarios="1" insertColumns="0" insertRows="0"/>
  <mergeCells count="4">
    <mergeCell ref="D10:E10"/>
    <mergeCell ref="A49:E49"/>
    <mergeCell ref="A1:E1"/>
    <mergeCell ref="A2:E2"/>
  </mergeCells>
  <pageMargins left="0.75" right="0.75" top="0.8" bottom="1" header="0.5" footer="0.5"/>
  <pageSetup orientation="portrait" r:id="rId1"/>
  <headerFooter alignWithMargins="0">
    <oddFooter>&amp;L&amp;"Garamond,Regular"Revised October 2018&amp;C1</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73377-AAF8-4009-A2BD-71411ED8CE90}">
  <dimension ref="A1:H53"/>
  <sheetViews>
    <sheetView zoomScaleNormal="100" workbookViewId="0">
      <selection activeCell="G45" sqref="G45"/>
    </sheetView>
  </sheetViews>
  <sheetFormatPr defaultColWidth="9.109375" defaultRowHeight="12.75" customHeight="1" x14ac:dyDescent="0.25"/>
  <cols>
    <col min="1" max="1" width="2.88671875" style="307" customWidth="1"/>
    <col min="2" max="2" width="25.6640625" style="6" customWidth="1"/>
    <col min="3" max="3" width="17.6640625" style="6" customWidth="1"/>
    <col min="4" max="4" width="13.33203125" style="6" customWidth="1"/>
    <col min="5" max="5" width="14.33203125" style="141" customWidth="1"/>
    <col min="6" max="16384" width="9.109375" style="6"/>
  </cols>
  <sheetData>
    <row r="1" spans="1:5" ht="42.75" customHeight="1" x14ac:dyDescent="0.25">
      <c r="A1" s="753" t="s">
        <v>666</v>
      </c>
      <c r="B1" s="769"/>
      <c r="C1" s="769"/>
      <c r="D1" s="769"/>
      <c r="E1" s="769"/>
    </row>
    <row r="2" spans="1:5" ht="15" customHeight="1" x14ac:dyDescent="0.25">
      <c r="A2" s="306"/>
      <c r="D2" s="770" t="s">
        <v>667</v>
      </c>
      <c r="E2" s="771"/>
    </row>
    <row r="3" spans="1:5" ht="12" customHeight="1" x14ac:dyDescent="0.25">
      <c r="A3" s="327" t="s">
        <v>17</v>
      </c>
      <c r="B3" s="765" t="s">
        <v>668</v>
      </c>
      <c r="C3" s="767"/>
      <c r="D3" s="305" t="s">
        <v>669</v>
      </c>
      <c r="E3" s="305" t="s">
        <v>670</v>
      </c>
    </row>
    <row r="4" spans="1:5" ht="15" customHeight="1" x14ac:dyDescent="0.25">
      <c r="A4" s="327" t="s">
        <v>17</v>
      </c>
      <c r="B4" s="330" t="s">
        <v>671</v>
      </c>
      <c r="C4" s="210"/>
      <c r="D4" s="326"/>
      <c r="E4" s="329"/>
    </row>
    <row r="5" spans="1:5" ht="15" customHeight="1" x14ac:dyDescent="0.25">
      <c r="A5" s="304" t="s">
        <v>13</v>
      </c>
      <c r="B5" s="763" t="s">
        <v>672</v>
      </c>
      <c r="C5" s="764"/>
      <c r="D5" s="170">
        <v>0.443</v>
      </c>
      <c r="E5" s="170">
        <v>0.54700000000000004</v>
      </c>
    </row>
    <row r="6" spans="1:5" ht="15" customHeight="1" x14ac:dyDescent="0.25">
      <c r="A6" s="6"/>
      <c r="B6" s="763" t="s">
        <v>673</v>
      </c>
      <c r="C6" s="764"/>
      <c r="D6" s="170">
        <v>0.01</v>
      </c>
      <c r="E6" s="170">
        <v>2.7E-2</v>
      </c>
    </row>
    <row r="7" spans="1:5" ht="15" customHeight="1" x14ac:dyDescent="0.25">
      <c r="A7" s="6"/>
      <c r="B7" s="763" t="s">
        <v>674</v>
      </c>
      <c r="C7" s="764"/>
      <c r="D7" s="170">
        <v>7.1999999999999995E-2</v>
      </c>
      <c r="E7" s="170">
        <v>0.02</v>
      </c>
    </row>
    <row r="8" spans="1:5" ht="15" customHeight="1" x14ac:dyDescent="0.25">
      <c r="A8" s="6"/>
      <c r="B8" s="45" t="s">
        <v>675</v>
      </c>
      <c r="C8" s="12"/>
      <c r="D8" s="170">
        <v>0.108</v>
      </c>
      <c r="E8" s="170">
        <v>4.1000000000000002E-2</v>
      </c>
    </row>
    <row r="9" spans="1:5" ht="15" customHeight="1" thickBot="1" x14ac:dyDescent="0.3">
      <c r="A9" s="24"/>
      <c r="B9" s="45" t="s">
        <v>676</v>
      </c>
      <c r="D9" s="328">
        <v>0.36599999999999999</v>
      </c>
      <c r="E9" s="328">
        <v>0.36499999999999999</v>
      </c>
    </row>
    <row r="10" spans="1:5" ht="15" customHeight="1" thickTop="1" x14ac:dyDescent="0.25">
      <c r="A10" s="327" t="s">
        <v>17</v>
      </c>
      <c r="B10" s="11" t="s">
        <v>677</v>
      </c>
      <c r="D10" s="326"/>
      <c r="E10" s="326"/>
    </row>
    <row r="11" spans="1:5" ht="15" customHeight="1" x14ac:dyDescent="0.25">
      <c r="A11" s="304"/>
      <c r="B11" s="763" t="s">
        <v>672</v>
      </c>
      <c r="C11" s="764"/>
      <c r="D11" s="170">
        <v>0.29499999999999998</v>
      </c>
      <c r="E11" s="170">
        <v>0.26500000000000001</v>
      </c>
    </row>
    <row r="12" spans="1:5" ht="15" customHeight="1" x14ac:dyDescent="0.25">
      <c r="A12" s="6"/>
      <c r="B12" s="763" t="s">
        <v>673</v>
      </c>
      <c r="C12" s="764"/>
      <c r="D12" s="170">
        <v>7.0999999999999994E-2</v>
      </c>
      <c r="E12" s="170">
        <v>0.16200000000000001</v>
      </c>
    </row>
    <row r="13" spans="1:5" ht="15" customHeight="1" x14ac:dyDescent="0.25">
      <c r="A13" s="6"/>
      <c r="B13" s="763" t="s">
        <v>674</v>
      </c>
      <c r="C13" s="764"/>
      <c r="D13" s="170">
        <v>6.3E-2</v>
      </c>
      <c r="E13" s="170">
        <v>2.9000000000000001E-2</v>
      </c>
    </row>
    <row r="14" spans="1:5" ht="15" customHeight="1" x14ac:dyDescent="0.25">
      <c r="A14" s="6"/>
      <c r="B14" s="45" t="s">
        <v>675</v>
      </c>
      <c r="C14" s="12"/>
      <c r="D14" s="170">
        <v>0.14299999999999999</v>
      </c>
      <c r="E14" s="170">
        <v>7.3999999999999996E-2</v>
      </c>
    </row>
    <row r="15" spans="1:5" ht="15" customHeight="1" thickBot="1" x14ac:dyDescent="0.3">
      <c r="A15" s="24"/>
      <c r="B15" s="45" t="s">
        <v>676</v>
      </c>
      <c r="D15" s="328">
        <v>0.42899999999999999</v>
      </c>
      <c r="E15" s="328">
        <v>0.47099999999999997</v>
      </c>
    </row>
    <row r="16" spans="1:5" ht="15" customHeight="1" thickTop="1" x14ac:dyDescent="0.25">
      <c r="A16" s="327" t="s">
        <v>17</v>
      </c>
      <c r="B16" s="11" t="s">
        <v>678</v>
      </c>
      <c r="D16" s="326"/>
      <c r="E16" s="326"/>
    </row>
    <row r="17" spans="1:5" ht="15" customHeight="1" x14ac:dyDescent="0.25">
      <c r="A17" s="304"/>
      <c r="B17" s="763" t="s">
        <v>672</v>
      </c>
      <c r="C17" s="764"/>
      <c r="D17" s="170">
        <v>0.377</v>
      </c>
      <c r="E17" s="170">
        <v>0.6</v>
      </c>
    </row>
    <row r="18" spans="1:5" ht="15" customHeight="1" x14ac:dyDescent="0.25">
      <c r="A18" s="6"/>
      <c r="B18" s="763" t="s">
        <v>673</v>
      </c>
      <c r="C18" s="764"/>
      <c r="D18" s="170">
        <v>0</v>
      </c>
      <c r="E18" s="170">
        <v>0.05</v>
      </c>
    </row>
    <row r="19" spans="1:5" ht="15" customHeight="1" x14ac:dyDescent="0.25">
      <c r="A19" s="6"/>
      <c r="B19" s="763" t="s">
        <v>674</v>
      </c>
      <c r="C19" s="764"/>
      <c r="D19" s="170">
        <v>0.18</v>
      </c>
      <c r="E19" s="170">
        <v>0.05</v>
      </c>
    </row>
    <row r="20" spans="1:5" ht="15" customHeight="1" x14ac:dyDescent="0.25">
      <c r="A20" s="6"/>
      <c r="B20" s="45" t="s">
        <v>675</v>
      </c>
      <c r="C20" s="12"/>
      <c r="D20" s="170">
        <v>0.246</v>
      </c>
      <c r="E20" s="170">
        <v>0.2</v>
      </c>
    </row>
    <row r="21" spans="1:5" ht="15" customHeight="1" thickBot="1" x14ac:dyDescent="0.3">
      <c r="A21" s="24"/>
      <c r="B21" s="45" t="s">
        <v>676</v>
      </c>
      <c r="D21" s="328">
        <v>0.19700000000000001</v>
      </c>
      <c r="E21" s="328">
        <v>0.1</v>
      </c>
    </row>
    <row r="22" spans="1:5" ht="15" customHeight="1" thickTop="1" x14ac:dyDescent="0.25">
      <c r="A22" s="327" t="s">
        <v>17</v>
      </c>
      <c r="B22" s="660" t="s">
        <v>679</v>
      </c>
      <c r="C22" s="660"/>
      <c r="D22" s="326"/>
      <c r="E22" s="326"/>
    </row>
    <row r="23" spans="1:5" ht="15" customHeight="1" x14ac:dyDescent="0.25">
      <c r="A23" s="304"/>
      <c r="B23" s="763" t="s">
        <v>672</v>
      </c>
      <c r="C23" s="764"/>
      <c r="D23" s="170">
        <v>0.371</v>
      </c>
      <c r="E23" s="170">
        <v>0.378</v>
      </c>
    </row>
    <row r="24" spans="1:5" ht="15" customHeight="1" x14ac:dyDescent="0.25">
      <c r="A24" s="6"/>
      <c r="B24" s="763" t="s">
        <v>673</v>
      </c>
      <c r="C24" s="764"/>
      <c r="D24" s="170">
        <v>2.9000000000000001E-2</v>
      </c>
      <c r="E24" s="170">
        <v>8.8999999999999996E-2</v>
      </c>
    </row>
    <row r="25" spans="1:5" ht="15" customHeight="1" x14ac:dyDescent="0.25">
      <c r="A25" s="6"/>
      <c r="B25" s="763" t="s">
        <v>674</v>
      </c>
      <c r="C25" s="764"/>
      <c r="D25" s="170">
        <v>0.1</v>
      </c>
      <c r="E25" s="170">
        <v>4.3999999999999997E-2</v>
      </c>
    </row>
    <row r="26" spans="1:5" ht="15" customHeight="1" x14ac:dyDescent="0.25">
      <c r="A26" s="6"/>
      <c r="B26" s="45" t="s">
        <v>675</v>
      </c>
      <c r="C26" s="12"/>
      <c r="D26" s="170">
        <v>0.27100000000000002</v>
      </c>
      <c r="E26" s="170">
        <v>0.17799999999999999</v>
      </c>
    </row>
    <row r="27" spans="1:5" ht="15" customHeight="1" x14ac:dyDescent="0.25">
      <c r="A27" s="6"/>
      <c r="B27" s="325" t="s">
        <v>676</v>
      </c>
      <c r="C27" s="307"/>
      <c r="D27" s="324">
        <v>0.22900000000000001</v>
      </c>
      <c r="E27" s="324">
        <v>0.311</v>
      </c>
    </row>
    <row r="28" spans="1:5" ht="9.75" customHeight="1" x14ac:dyDescent="0.25">
      <c r="A28" s="24"/>
      <c r="D28" s="323"/>
      <c r="E28" s="322"/>
    </row>
    <row r="29" spans="1:5" ht="20.7" customHeight="1" x14ac:dyDescent="0.25">
      <c r="A29" s="765" t="s">
        <v>680</v>
      </c>
      <c r="B29" s="766"/>
      <c r="C29" s="766"/>
      <c r="D29" s="766"/>
      <c r="E29" s="767"/>
    </row>
    <row r="30" spans="1:5" ht="24" x14ac:dyDescent="0.25">
      <c r="A30" s="304"/>
      <c r="B30" s="304"/>
      <c r="C30" s="211"/>
      <c r="D30" s="211" t="s">
        <v>681</v>
      </c>
      <c r="E30" s="305" t="s">
        <v>627</v>
      </c>
    </row>
    <row r="31" spans="1:5" ht="14.4" x14ac:dyDescent="0.3">
      <c r="A31" s="320"/>
      <c r="B31" s="319"/>
      <c r="C31" s="117" t="s">
        <v>13</v>
      </c>
      <c r="D31" s="117" t="s">
        <v>682</v>
      </c>
      <c r="E31" s="117" t="s">
        <v>633</v>
      </c>
    </row>
    <row r="32" spans="1:5" ht="14.4" x14ac:dyDescent="0.3">
      <c r="A32" s="6"/>
      <c r="B32" s="318" t="s">
        <v>683</v>
      </c>
      <c r="C32" s="310"/>
      <c r="D32" s="310"/>
      <c r="E32" s="310"/>
    </row>
    <row r="33" spans="1:8" ht="13.2" x14ac:dyDescent="0.25">
      <c r="A33" s="315">
        <v>1</v>
      </c>
      <c r="B33" s="317" t="s">
        <v>684</v>
      </c>
      <c r="C33" s="313"/>
      <c r="D33" s="313">
        <v>30</v>
      </c>
      <c r="E33" s="313">
        <v>10</v>
      </c>
    </row>
    <row r="34" spans="1:8" ht="13.2" x14ac:dyDescent="0.25">
      <c r="A34" s="141">
        <v>2</v>
      </c>
      <c r="B34" s="314" t="s">
        <v>685</v>
      </c>
      <c r="C34" s="313"/>
      <c r="D34" s="313">
        <v>4</v>
      </c>
      <c r="E34" s="313">
        <v>0</v>
      </c>
    </row>
    <row r="35" spans="1:8" ht="13.2" x14ac:dyDescent="0.25">
      <c r="A35" s="141">
        <v>3</v>
      </c>
      <c r="B35" s="314" t="s">
        <v>686</v>
      </c>
      <c r="C35" s="313"/>
      <c r="D35" s="313"/>
      <c r="E35" s="313"/>
    </row>
    <row r="36" spans="1:8" ht="15.75" customHeight="1" x14ac:dyDescent="0.25">
      <c r="A36" s="141">
        <v>4</v>
      </c>
      <c r="B36" s="314"/>
      <c r="C36" s="313"/>
      <c r="D36" s="313"/>
      <c r="E36" s="313"/>
    </row>
    <row r="37" spans="1:8" ht="45.15" customHeight="1" x14ac:dyDescent="0.25">
      <c r="A37" s="6"/>
      <c r="B37" s="768" t="s">
        <v>687</v>
      </c>
      <c r="C37" s="768"/>
      <c r="D37" s="768"/>
      <c r="E37" s="768"/>
      <c r="F37" s="316"/>
    </row>
    <row r="38" spans="1:8" ht="13.2" x14ac:dyDescent="0.25">
      <c r="A38" s="315">
        <v>1</v>
      </c>
      <c r="B38" s="314"/>
      <c r="C38" s="313"/>
      <c r="D38" s="313"/>
      <c r="E38" s="313"/>
    </row>
    <row r="39" spans="1:8" ht="13.2" x14ac:dyDescent="0.25">
      <c r="A39" s="141">
        <v>2</v>
      </c>
      <c r="B39" s="314"/>
      <c r="C39" s="313"/>
      <c r="D39" s="313"/>
      <c r="E39" s="313"/>
    </row>
    <row r="40" spans="1:8" ht="13.2" x14ac:dyDescent="0.25">
      <c r="A40" s="141">
        <v>3</v>
      </c>
      <c r="B40" s="314"/>
      <c r="C40" s="313"/>
      <c r="D40" s="313"/>
      <c r="E40" s="313"/>
    </row>
    <row r="41" spans="1:8" ht="13.2" x14ac:dyDescent="0.25">
      <c r="A41" s="141">
        <v>4</v>
      </c>
      <c r="B41" s="314"/>
      <c r="C41" s="313"/>
      <c r="D41" s="313"/>
      <c r="E41" s="313"/>
    </row>
    <row r="42" spans="1:8" ht="14.4" x14ac:dyDescent="0.3">
      <c r="A42" s="6"/>
      <c r="B42" s="312" t="s">
        <v>688</v>
      </c>
      <c r="C42" s="310"/>
      <c r="D42" s="310"/>
      <c r="E42" s="310"/>
    </row>
    <row r="43" spans="1:8" ht="12.75" customHeight="1" x14ac:dyDescent="0.25">
      <c r="B43" s="761" t="s">
        <v>689</v>
      </c>
      <c r="C43" s="761"/>
      <c r="D43" s="761"/>
      <c r="E43" s="762"/>
    </row>
    <row r="44" spans="1:8" ht="12.75" customHeight="1" x14ac:dyDescent="0.25">
      <c r="B44" s="761"/>
      <c r="C44" s="761"/>
      <c r="D44" s="761"/>
      <c r="E44" s="762"/>
    </row>
    <row r="45" spans="1:8" ht="12.75" customHeight="1" x14ac:dyDescent="0.25">
      <c r="E45" s="6"/>
    </row>
    <row r="46" spans="1:8" ht="12.75" customHeight="1" x14ac:dyDescent="0.3">
      <c r="B46" s="311" t="s">
        <v>598</v>
      </c>
      <c r="C46" s="310"/>
      <c r="D46" s="310"/>
      <c r="E46" s="310"/>
      <c r="F46" s="309" t="s">
        <v>132</v>
      </c>
      <c r="G46" s="309" t="s">
        <v>132</v>
      </c>
      <c r="H46" s="309" t="s">
        <v>132</v>
      </c>
    </row>
    <row r="47" spans="1:8" ht="12.75" customHeight="1" x14ac:dyDescent="0.25">
      <c r="B47" s="758"/>
      <c r="C47" s="759"/>
      <c r="D47" s="759"/>
      <c r="E47" s="760"/>
      <c r="F47" s="308"/>
      <c r="G47" s="308"/>
      <c r="H47" s="308"/>
    </row>
    <row r="48" spans="1:8" ht="12.75" customHeight="1" x14ac:dyDescent="0.25">
      <c r="B48" s="775"/>
      <c r="C48" s="776"/>
      <c r="D48" s="776"/>
      <c r="E48" s="777"/>
      <c r="F48" s="308"/>
      <c r="G48" s="308"/>
      <c r="H48" s="308"/>
    </row>
    <row r="49" spans="2:8" ht="12.75" customHeight="1" x14ac:dyDescent="0.25">
      <c r="B49" s="775"/>
      <c r="C49" s="776"/>
      <c r="D49" s="776"/>
      <c r="E49" s="777"/>
      <c r="F49" s="308"/>
      <c r="G49" s="308"/>
      <c r="H49" s="308"/>
    </row>
    <row r="50" spans="2:8" ht="12.75" customHeight="1" x14ac:dyDescent="0.25">
      <c r="B50" s="775"/>
      <c r="C50" s="776"/>
      <c r="D50" s="776"/>
      <c r="E50" s="777"/>
      <c r="F50" s="308"/>
      <c r="G50" s="308"/>
      <c r="H50" s="308"/>
    </row>
    <row r="51" spans="2:8" ht="12.75" customHeight="1" x14ac:dyDescent="0.25">
      <c r="B51" s="775"/>
      <c r="C51" s="776"/>
      <c r="D51" s="776"/>
      <c r="E51" s="777"/>
      <c r="F51" s="308"/>
      <c r="G51" s="308"/>
      <c r="H51" s="308"/>
    </row>
    <row r="52" spans="2:8" ht="12.75" customHeight="1" x14ac:dyDescent="0.25">
      <c r="B52" s="775"/>
      <c r="C52" s="776"/>
      <c r="D52" s="776"/>
      <c r="E52" s="777"/>
      <c r="F52" s="308"/>
      <c r="G52" s="308"/>
      <c r="H52" s="308"/>
    </row>
    <row r="53" spans="2:8" ht="12.75" customHeight="1" x14ac:dyDescent="0.25">
      <c r="B53" s="772"/>
      <c r="C53" s="773"/>
      <c r="D53" s="773"/>
      <c r="E53" s="774"/>
      <c r="F53" s="308"/>
      <c r="G53" s="308"/>
      <c r="H53" s="308"/>
    </row>
  </sheetData>
  <sheetProtection insertColumns="0" insertRows="0"/>
  <mergeCells count="27">
    <mergeCell ref="B53:E53"/>
    <mergeCell ref="B48:E48"/>
    <mergeCell ref="B49:E49"/>
    <mergeCell ref="B50:E50"/>
    <mergeCell ref="B51:E51"/>
    <mergeCell ref="B52:E52"/>
    <mergeCell ref="B19:C19"/>
    <mergeCell ref="A1:E1"/>
    <mergeCell ref="D2:E2"/>
    <mergeCell ref="B3:C3"/>
    <mergeCell ref="B5:C5"/>
    <mergeCell ref="B6:C6"/>
    <mergeCell ref="B7:C7"/>
    <mergeCell ref="B11:C11"/>
    <mergeCell ref="B12:C12"/>
    <mergeCell ref="B13:C13"/>
    <mergeCell ref="B17:C17"/>
    <mergeCell ref="B18:C18"/>
    <mergeCell ref="B47:E47"/>
    <mergeCell ref="B43:E43"/>
    <mergeCell ref="B44:E44"/>
    <mergeCell ref="B22:C22"/>
    <mergeCell ref="B23:C23"/>
    <mergeCell ref="B24:C24"/>
    <mergeCell ref="B25:C25"/>
    <mergeCell ref="A29:E29"/>
    <mergeCell ref="B37:E37"/>
  </mergeCells>
  <pageMargins left="0.7" right="0.45" top="0.5" bottom="0.5" header="0.3" footer="0.3"/>
  <pageSetup orientation="portrait" r:id="rId1"/>
  <headerFooter>
    <oddFooter>&amp;L&amp;"Garamond,Regular"Revised October 2018&amp;C&amp;"Garamond,Regular"19</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5C59-FCAE-4B9B-B090-6277AFBC3C2B}">
  <sheetPr>
    <pageSetUpPr fitToPage="1"/>
  </sheetPr>
  <dimension ref="A1:AV74"/>
  <sheetViews>
    <sheetView topLeftCell="Q21" zoomScaleNormal="100" workbookViewId="0">
      <selection activeCell="Q21" sqref="Q21"/>
    </sheetView>
  </sheetViews>
  <sheetFormatPr defaultColWidth="9.109375" defaultRowHeight="12.75" customHeight="1" x14ac:dyDescent="0.25"/>
  <cols>
    <col min="1" max="1" width="2.5546875" style="206" customWidth="1"/>
    <col min="2" max="2" width="22.88671875" style="6" customWidth="1"/>
    <col min="3" max="3" width="3.5546875" style="6" customWidth="1"/>
    <col min="4" max="5" width="8.5546875" style="6" customWidth="1"/>
    <col min="6" max="6" width="0.33203125" style="6" customWidth="1"/>
    <col min="7" max="7" width="14.6640625" style="6" customWidth="1"/>
    <col min="8" max="8" width="11.44140625" style="6" customWidth="1"/>
    <col min="9" max="9" width="18.6640625" style="6" customWidth="1"/>
    <col min="10" max="10" width="13.88671875" style="6" customWidth="1"/>
    <col min="11" max="11" width="14.6640625" style="6" customWidth="1"/>
    <col min="12" max="12" width="14.109375" style="6" customWidth="1"/>
    <col min="13" max="13" width="18.109375" style="6" customWidth="1"/>
    <col min="14" max="14" width="12" style="6" customWidth="1"/>
    <col min="15" max="15" width="14" style="6" customWidth="1"/>
    <col min="16" max="16384" width="9.109375" style="6"/>
  </cols>
  <sheetData>
    <row r="1" spans="1:15" ht="48" customHeight="1" x14ac:dyDescent="0.25">
      <c r="A1" s="753" t="s">
        <v>690</v>
      </c>
      <c r="B1" s="769"/>
      <c r="C1" s="769"/>
      <c r="D1" s="769"/>
      <c r="E1" s="769"/>
      <c r="F1" s="769"/>
      <c r="G1" s="769"/>
      <c r="H1" s="769"/>
      <c r="I1" s="769"/>
      <c r="J1" s="769"/>
      <c r="K1" s="769"/>
      <c r="L1" s="769"/>
      <c r="M1" s="769"/>
      <c r="N1" s="769"/>
      <c r="O1" s="769"/>
    </row>
    <row r="2" spans="1:15" ht="29.25" customHeight="1" x14ac:dyDescent="0.25">
      <c r="A2" s="363"/>
      <c r="B2" s="362"/>
      <c r="C2" s="365"/>
      <c r="D2" s="765" t="s">
        <v>691</v>
      </c>
      <c r="E2" s="767"/>
      <c r="F2" s="364" t="s">
        <v>369</v>
      </c>
      <c r="G2" s="766" t="s">
        <v>692</v>
      </c>
      <c r="H2" s="767"/>
      <c r="I2" s="765" t="s">
        <v>693</v>
      </c>
      <c r="J2" s="766"/>
      <c r="K2" s="767"/>
      <c r="L2" s="321"/>
      <c r="M2" s="765" t="s">
        <v>694</v>
      </c>
      <c r="N2" s="766"/>
      <c r="O2" s="766"/>
    </row>
    <row r="3" spans="1:15" ht="13.5" customHeight="1" x14ac:dyDescent="0.25">
      <c r="A3" s="363"/>
      <c r="B3" s="362"/>
      <c r="C3" s="362"/>
      <c r="D3" s="802" t="s">
        <v>695</v>
      </c>
      <c r="E3" s="803"/>
      <c r="F3" s="802" t="s">
        <v>696</v>
      </c>
      <c r="G3" s="804"/>
      <c r="H3" s="803"/>
      <c r="I3" s="802" t="s">
        <v>697</v>
      </c>
      <c r="J3" s="804"/>
      <c r="K3" s="803"/>
      <c r="L3" s="361"/>
      <c r="M3" s="802" t="s">
        <v>698</v>
      </c>
      <c r="N3" s="804"/>
      <c r="O3" s="804"/>
    </row>
    <row r="4" spans="1:15" ht="13.2" x14ac:dyDescent="0.25">
      <c r="A4" s="286" t="s">
        <v>17</v>
      </c>
      <c r="B4" s="791" t="s">
        <v>699</v>
      </c>
      <c r="C4" s="792"/>
      <c r="D4" s="792"/>
      <c r="E4" s="792"/>
      <c r="F4" s="792"/>
      <c r="G4" s="792"/>
      <c r="H4" s="792"/>
      <c r="I4" s="792"/>
      <c r="J4" s="792"/>
      <c r="K4" s="792"/>
      <c r="L4" s="792"/>
      <c r="M4" s="792"/>
      <c r="N4" s="792"/>
      <c r="O4" s="792"/>
    </row>
    <row r="5" spans="1:15" ht="26.25" customHeight="1" x14ac:dyDescent="0.25">
      <c r="A5" s="141"/>
      <c r="B5" s="283" t="s">
        <v>700</v>
      </c>
      <c r="C5" s="207"/>
      <c r="D5" s="351" t="s">
        <v>701</v>
      </c>
      <c r="E5" s="351" t="s">
        <v>702</v>
      </c>
      <c r="F5" s="351" t="s">
        <v>701</v>
      </c>
      <c r="G5" s="351" t="s">
        <v>701</v>
      </c>
      <c r="H5" s="358" t="s">
        <v>702</v>
      </c>
      <c r="I5" s="357"/>
      <c r="J5" s="351" t="s">
        <v>701</v>
      </c>
      <c r="K5" s="351" t="s">
        <v>702</v>
      </c>
      <c r="L5" s="351"/>
      <c r="M5" s="351" t="s">
        <v>701</v>
      </c>
      <c r="N5" s="351" t="s">
        <v>702</v>
      </c>
      <c r="O5" s="351"/>
    </row>
    <row r="6" spans="1:15" ht="13.2" x14ac:dyDescent="0.25">
      <c r="A6" s="315">
        <v>1</v>
      </c>
      <c r="B6" s="788" t="s">
        <v>703</v>
      </c>
      <c r="C6" s="790"/>
      <c r="D6" s="313">
        <v>7</v>
      </c>
      <c r="E6" s="313">
        <v>7</v>
      </c>
      <c r="F6" s="313"/>
      <c r="G6" s="313">
        <v>17</v>
      </c>
      <c r="H6" s="356">
        <v>17</v>
      </c>
      <c r="I6" s="355"/>
      <c r="J6" s="313">
        <v>14</v>
      </c>
      <c r="K6" s="313">
        <v>14</v>
      </c>
      <c r="L6" s="313"/>
      <c r="M6" s="313">
        <v>18</v>
      </c>
      <c r="N6" s="313">
        <v>18</v>
      </c>
      <c r="O6" s="313"/>
    </row>
    <row r="7" spans="1:15" ht="13.2" x14ac:dyDescent="0.25">
      <c r="A7" s="141">
        <v>2</v>
      </c>
      <c r="B7" s="788"/>
      <c r="C7" s="790"/>
      <c r="D7" s="313"/>
      <c r="E7" s="313"/>
      <c r="F7" s="313"/>
      <c r="G7" s="313"/>
      <c r="H7" s="356"/>
      <c r="I7" s="355"/>
      <c r="J7" s="313"/>
      <c r="K7" s="313"/>
      <c r="L7" s="313"/>
      <c r="M7" s="313"/>
      <c r="N7" s="313"/>
      <c r="O7" s="313"/>
    </row>
    <row r="8" spans="1:15" ht="13.2" x14ac:dyDescent="0.25">
      <c r="A8" s="141">
        <v>3</v>
      </c>
      <c r="B8" s="788"/>
      <c r="C8" s="790"/>
      <c r="D8" s="313"/>
      <c r="E8" s="313"/>
      <c r="F8" s="313"/>
      <c r="G8" s="313"/>
      <c r="H8" s="356"/>
      <c r="I8" s="355"/>
      <c r="J8" s="313"/>
      <c r="K8" s="313"/>
      <c r="L8" s="313"/>
      <c r="M8" s="313"/>
      <c r="N8" s="313"/>
      <c r="O8" s="313"/>
    </row>
    <row r="9" spans="1:15" ht="13.2" x14ac:dyDescent="0.25">
      <c r="A9" s="141">
        <v>4</v>
      </c>
      <c r="B9" s="788"/>
      <c r="C9" s="790"/>
      <c r="D9" s="313"/>
      <c r="E9" s="313"/>
      <c r="F9" s="313"/>
      <c r="G9" s="313"/>
      <c r="H9" s="356"/>
      <c r="I9" s="355"/>
      <c r="J9" s="313"/>
      <c r="K9" s="313"/>
      <c r="L9" s="313"/>
      <c r="M9" s="313"/>
      <c r="N9" s="313"/>
      <c r="O9" s="313"/>
    </row>
    <row r="10" spans="1:15" ht="13.2" x14ac:dyDescent="0.25">
      <c r="A10" s="141">
        <v>5</v>
      </c>
      <c r="B10" s="788"/>
      <c r="C10" s="790"/>
      <c r="D10" s="313"/>
      <c r="E10" s="313"/>
      <c r="F10" s="313"/>
      <c r="G10" s="313"/>
      <c r="H10" s="356"/>
      <c r="I10" s="355"/>
      <c r="J10" s="313"/>
      <c r="K10" s="313"/>
      <c r="L10" s="313"/>
      <c r="M10" s="313"/>
      <c r="N10" s="313"/>
      <c r="O10" s="313"/>
    </row>
    <row r="11" spans="1:15" ht="13.2" x14ac:dyDescent="0.25">
      <c r="A11" s="286" t="s">
        <v>17</v>
      </c>
      <c r="B11" s="791" t="s">
        <v>704</v>
      </c>
      <c r="C11" s="792"/>
      <c r="D11" s="792"/>
      <c r="E11" s="792"/>
      <c r="F11" s="792"/>
      <c r="G11" s="792"/>
      <c r="H11" s="792"/>
      <c r="I11" s="792"/>
      <c r="J11" s="792"/>
      <c r="K11" s="792"/>
      <c r="L11" s="792"/>
      <c r="M11" s="792"/>
      <c r="N11" s="792"/>
      <c r="O11" s="792"/>
    </row>
    <row r="12" spans="1:15" ht="25.5" customHeight="1" x14ac:dyDescent="0.3">
      <c r="A12" s="141"/>
      <c r="B12" s="360" t="s">
        <v>700</v>
      </c>
      <c r="C12" s="359"/>
      <c r="D12" s="351" t="s">
        <v>701</v>
      </c>
      <c r="E12" s="351" t="s">
        <v>702</v>
      </c>
      <c r="F12" s="351" t="s">
        <v>701</v>
      </c>
      <c r="G12" s="351" t="s">
        <v>701</v>
      </c>
      <c r="H12" s="358" t="s">
        <v>702</v>
      </c>
      <c r="I12" s="357"/>
      <c r="J12" s="351" t="s">
        <v>701</v>
      </c>
      <c r="K12" s="351" t="s">
        <v>702</v>
      </c>
      <c r="L12" s="351"/>
      <c r="M12" s="351" t="s">
        <v>701</v>
      </c>
      <c r="N12" s="351" t="s">
        <v>702</v>
      </c>
      <c r="O12" s="351"/>
    </row>
    <row r="13" spans="1:15" ht="13.2" x14ac:dyDescent="0.25">
      <c r="A13" s="141">
        <v>1</v>
      </c>
      <c r="B13" s="800" t="s">
        <v>705</v>
      </c>
      <c r="C13" s="801"/>
      <c r="D13" s="313">
        <v>20</v>
      </c>
      <c r="E13" s="313" t="s">
        <v>706</v>
      </c>
      <c r="F13" s="313"/>
      <c r="G13" s="313">
        <v>30</v>
      </c>
      <c r="H13" s="356" t="s">
        <v>707</v>
      </c>
      <c r="I13" s="355"/>
      <c r="J13" s="313">
        <v>19</v>
      </c>
      <c r="K13" s="313" t="s">
        <v>708</v>
      </c>
      <c r="L13" s="313"/>
      <c r="M13" s="313">
        <v>24</v>
      </c>
      <c r="N13" s="313" t="s">
        <v>709</v>
      </c>
      <c r="O13" s="313"/>
    </row>
    <row r="14" spans="1:15" ht="13.2" x14ac:dyDescent="0.25">
      <c r="A14" s="141">
        <v>2</v>
      </c>
      <c r="B14" s="800" t="s">
        <v>710</v>
      </c>
      <c r="C14" s="801"/>
      <c r="D14" s="313">
        <v>10</v>
      </c>
      <c r="E14" s="313">
        <v>7</v>
      </c>
      <c r="F14" s="313"/>
      <c r="G14" s="313">
        <v>12</v>
      </c>
      <c r="H14" s="356">
        <v>6</v>
      </c>
      <c r="I14" s="355"/>
      <c r="J14" s="313">
        <v>11</v>
      </c>
      <c r="K14" s="313">
        <v>6</v>
      </c>
      <c r="L14" s="313"/>
      <c r="M14" s="313" t="s">
        <v>711</v>
      </c>
      <c r="N14" s="313" t="s">
        <v>95</v>
      </c>
      <c r="O14" s="313"/>
    </row>
    <row r="15" spans="1:15" ht="13.2" x14ac:dyDescent="0.25">
      <c r="A15" s="141">
        <v>3</v>
      </c>
      <c r="B15" s="800"/>
      <c r="C15" s="801"/>
      <c r="D15" s="313"/>
      <c r="E15" s="313"/>
      <c r="F15" s="313"/>
      <c r="G15" s="313"/>
      <c r="H15" s="356"/>
      <c r="I15" s="355"/>
      <c r="J15" s="313"/>
      <c r="K15" s="313"/>
      <c r="L15" s="313"/>
      <c r="M15" s="313"/>
      <c r="N15" s="313"/>
      <c r="O15" s="313"/>
    </row>
    <row r="16" spans="1:15" ht="13.2" x14ac:dyDescent="0.25">
      <c r="A16" s="141">
        <v>4</v>
      </c>
      <c r="B16" s="800"/>
      <c r="C16" s="801"/>
      <c r="D16" s="313"/>
      <c r="E16" s="313"/>
      <c r="F16" s="313"/>
      <c r="G16" s="313"/>
      <c r="H16" s="356"/>
      <c r="I16" s="355"/>
      <c r="J16" s="313"/>
      <c r="K16" s="313"/>
      <c r="L16" s="313"/>
      <c r="M16" s="313"/>
      <c r="N16" s="313"/>
      <c r="O16" s="313"/>
    </row>
    <row r="17" spans="1:15" ht="13.2" x14ac:dyDescent="0.25">
      <c r="A17" s="141">
        <v>5</v>
      </c>
      <c r="B17" s="800"/>
      <c r="C17" s="801"/>
      <c r="D17" s="313"/>
      <c r="E17" s="313"/>
      <c r="F17" s="313"/>
      <c r="G17" s="313"/>
      <c r="H17" s="356"/>
      <c r="I17" s="355"/>
      <c r="J17" s="313"/>
      <c r="K17" s="313"/>
      <c r="L17" s="313"/>
      <c r="M17" s="313"/>
      <c r="N17" s="313"/>
      <c r="O17" s="313"/>
    </row>
    <row r="18" spans="1:15" ht="13.2" x14ac:dyDescent="0.25">
      <c r="A18" s="286" t="s">
        <v>17</v>
      </c>
      <c r="B18" s="791" t="s">
        <v>712</v>
      </c>
      <c r="C18" s="792"/>
      <c r="D18" s="792"/>
      <c r="E18" s="792"/>
      <c r="F18" s="792"/>
      <c r="G18" s="792"/>
      <c r="H18" s="792"/>
      <c r="I18" s="792"/>
      <c r="J18" s="792"/>
      <c r="K18" s="792"/>
      <c r="L18" s="792"/>
      <c r="M18" s="792"/>
      <c r="N18" s="792"/>
      <c r="O18" s="792"/>
    </row>
    <row r="19" spans="1:15" ht="30.75" customHeight="1" x14ac:dyDescent="0.3">
      <c r="A19" s="354"/>
      <c r="B19" s="353" t="s">
        <v>713</v>
      </c>
      <c r="C19" s="352" t="s">
        <v>714</v>
      </c>
      <c r="D19" s="351" t="s">
        <v>715</v>
      </c>
      <c r="E19" s="351" t="s">
        <v>716</v>
      </c>
      <c r="F19" s="351" t="s">
        <v>715</v>
      </c>
      <c r="G19" s="351" t="s">
        <v>715</v>
      </c>
      <c r="H19" s="351" t="s">
        <v>716</v>
      </c>
      <c r="I19" s="351"/>
      <c r="J19" s="351" t="s">
        <v>715</v>
      </c>
      <c r="K19" s="351" t="s">
        <v>716</v>
      </c>
      <c r="L19" s="351"/>
      <c r="M19" s="351" t="s">
        <v>715</v>
      </c>
      <c r="N19" s="351" t="s">
        <v>716</v>
      </c>
      <c r="O19" s="351"/>
    </row>
    <row r="20" spans="1:15" ht="13.2" x14ac:dyDescent="0.25">
      <c r="A20" s="141">
        <v>1</v>
      </c>
      <c r="B20" s="317" t="s">
        <v>717</v>
      </c>
      <c r="C20" s="349"/>
      <c r="D20" s="313">
        <v>20</v>
      </c>
      <c r="E20" s="313">
        <v>20</v>
      </c>
      <c r="F20" s="313"/>
      <c r="G20" s="313">
        <v>30</v>
      </c>
      <c r="H20" s="313">
        <v>30</v>
      </c>
      <c r="I20" s="313"/>
      <c r="J20" s="313">
        <v>19</v>
      </c>
      <c r="K20" s="313">
        <v>19</v>
      </c>
      <c r="L20" s="313"/>
      <c r="M20" s="313">
        <v>24</v>
      </c>
      <c r="N20" s="313">
        <v>24</v>
      </c>
      <c r="O20" s="313"/>
    </row>
    <row r="21" spans="1:15" ht="13.2" x14ac:dyDescent="0.25">
      <c r="A21" s="141">
        <v>2</v>
      </c>
      <c r="B21" s="317" t="s">
        <v>718</v>
      </c>
      <c r="C21" s="349"/>
      <c r="D21" s="313">
        <v>7</v>
      </c>
      <c r="E21" s="313" t="s">
        <v>719</v>
      </c>
      <c r="F21" s="313"/>
      <c r="G21" s="313">
        <v>17</v>
      </c>
      <c r="H21" s="313" t="s">
        <v>720</v>
      </c>
      <c r="I21" s="313"/>
      <c r="J21" s="313">
        <v>14</v>
      </c>
      <c r="K21" s="313" t="s">
        <v>721</v>
      </c>
      <c r="L21" s="313"/>
      <c r="M21" s="313">
        <v>18</v>
      </c>
      <c r="N21" s="313" t="s">
        <v>722</v>
      </c>
      <c r="O21" s="313"/>
    </row>
    <row r="22" spans="1:15" ht="24" x14ac:dyDescent="0.25">
      <c r="A22" s="141">
        <v>3</v>
      </c>
      <c r="B22" s="350" t="s">
        <v>723</v>
      </c>
      <c r="C22" s="349"/>
      <c r="D22" s="313">
        <v>10</v>
      </c>
      <c r="E22" s="313">
        <v>10</v>
      </c>
      <c r="F22" s="313"/>
      <c r="G22" s="313">
        <v>12</v>
      </c>
      <c r="H22" s="313">
        <v>6</v>
      </c>
      <c r="I22" s="313"/>
      <c r="J22" s="313">
        <v>11</v>
      </c>
      <c r="K22" s="313">
        <v>5</v>
      </c>
      <c r="L22" s="313"/>
      <c r="M22" s="313">
        <v>15</v>
      </c>
      <c r="N22" s="313" t="s">
        <v>724</v>
      </c>
      <c r="O22" s="313"/>
    </row>
    <row r="23" spans="1:15" ht="13.2" x14ac:dyDescent="0.25">
      <c r="A23" s="141">
        <v>4</v>
      </c>
      <c r="B23" s="317"/>
      <c r="C23" s="349"/>
      <c r="D23" s="313"/>
      <c r="E23" s="313"/>
      <c r="F23" s="313"/>
      <c r="G23" s="313"/>
      <c r="H23" s="313"/>
      <c r="I23" s="313"/>
      <c r="J23" s="313"/>
      <c r="K23" s="313"/>
      <c r="L23" s="313"/>
      <c r="M23" s="313"/>
      <c r="N23" s="313"/>
      <c r="O23" s="313"/>
    </row>
    <row r="24" spans="1:15" ht="13.2" x14ac:dyDescent="0.25">
      <c r="A24" s="141">
        <v>5</v>
      </c>
      <c r="B24" s="317"/>
      <c r="C24" s="349"/>
      <c r="D24" s="313"/>
      <c r="E24" s="313"/>
      <c r="F24" s="313"/>
      <c r="G24" s="313"/>
      <c r="H24" s="313"/>
      <c r="I24" s="313"/>
      <c r="J24" s="313"/>
      <c r="K24" s="313"/>
      <c r="L24" s="313"/>
      <c r="M24" s="313"/>
      <c r="N24" s="313"/>
      <c r="O24" s="313"/>
    </row>
    <row r="25" spans="1:15" ht="13.2" x14ac:dyDescent="0.25">
      <c r="A25" s="6"/>
      <c r="B25" s="6" t="s">
        <v>725</v>
      </c>
    </row>
    <row r="26" spans="1:15" ht="13.2" x14ac:dyDescent="0.25">
      <c r="A26" s="6"/>
      <c r="B26" s="11" t="s">
        <v>726</v>
      </c>
      <c r="G26" s="793"/>
      <c r="H26" s="794"/>
      <c r="I26" s="794"/>
      <c r="J26" s="794"/>
      <c r="K26" s="794"/>
      <c r="L26" s="794"/>
      <c r="M26" s="794"/>
      <c r="N26" s="794"/>
      <c r="O26" s="794"/>
    </row>
    <row r="27" spans="1:15" ht="12.75" customHeight="1" x14ac:dyDescent="0.25">
      <c r="A27" s="6"/>
      <c r="B27" s="11"/>
      <c r="G27" s="795" t="s">
        <v>727</v>
      </c>
      <c r="H27" s="795"/>
      <c r="I27" s="795"/>
      <c r="J27" s="795"/>
      <c r="K27" s="795"/>
      <c r="L27" s="795"/>
      <c r="M27" s="795"/>
      <c r="N27" s="795"/>
      <c r="O27" s="795"/>
    </row>
    <row r="28" spans="1:15" ht="13.2" x14ac:dyDescent="0.25">
      <c r="A28" s="6"/>
      <c r="B28" s="11"/>
      <c r="G28" s="795"/>
      <c r="H28" s="795"/>
      <c r="I28" s="795"/>
      <c r="J28" s="795"/>
      <c r="K28" s="795"/>
      <c r="L28" s="795"/>
      <c r="M28" s="795"/>
      <c r="N28" s="795"/>
      <c r="O28" s="795"/>
    </row>
    <row r="29" spans="1:15" ht="14.4" x14ac:dyDescent="0.3">
      <c r="A29" s="6"/>
      <c r="B29" s="11"/>
      <c r="G29" s="796" t="s">
        <v>728</v>
      </c>
      <c r="H29" s="796"/>
      <c r="I29" s="796"/>
      <c r="J29" s="796"/>
      <c r="K29" s="796"/>
      <c r="L29" s="796"/>
      <c r="M29" s="796"/>
      <c r="N29" s="796"/>
      <c r="O29" s="796"/>
    </row>
    <row r="30" spans="1:15" ht="14.4" x14ac:dyDescent="0.3">
      <c r="A30" s="6"/>
      <c r="B30" s="11"/>
      <c r="G30" s="796" t="s">
        <v>729</v>
      </c>
      <c r="H30" s="796"/>
      <c r="I30" s="796"/>
      <c r="J30" s="796"/>
      <c r="K30" s="796"/>
      <c r="L30" s="796"/>
      <c r="M30" s="796"/>
      <c r="N30" s="796"/>
      <c r="O30" s="796"/>
    </row>
    <row r="31" spans="1:15" ht="16.5" customHeight="1" x14ac:dyDescent="0.3">
      <c r="A31" s="6"/>
      <c r="B31" s="11"/>
      <c r="G31" s="796" t="s">
        <v>730</v>
      </c>
      <c r="H31" s="796"/>
      <c r="I31" s="796"/>
      <c r="J31" s="796"/>
      <c r="K31" s="796"/>
      <c r="L31" s="796"/>
      <c r="M31" s="796"/>
      <c r="N31" s="796"/>
      <c r="O31" s="796"/>
    </row>
    <row r="32" spans="1:15" ht="31.2" customHeight="1" x14ac:dyDescent="0.3">
      <c r="A32" s="797" t="s">
        <v>731</v>
      </c>
      <c r="B32" s="798"/>
      <c r="C32" s="798"/>
      <c r="D32" s="798"/>
      <c r="E32" s="798"/>
      <c r="F32" s="798"/>
      <c r="G32" s="799"/>
      <c r="H32" s="799"/>
      <c r="I32" s="799"/>
      <c r="J32" s="799"/>
      <c r="K32" s="799"/>
      <c r="L32" s="799"/>
      <c r="M32" s="799"/>
      <c r="N32" s="799"/>
      <c r="O32" s="799"/>
    </row>
    <row r="33" spans="1:18" ht="34.65" customHeight="1" x14ac:dyDescent="0.25">
      <c r="A33" s="348"/>
      <c r="B33" s="348"/>
      <c r="C33" s="348"/>
      <c r="D33" s="348"/>
      <c r="E33" s="348"/>
      <c r="F33" s="348"/>
      <c r="G33" s="211" t="s">
        <v>732</v>
      </c>
      <c r="H33" s="347" t="s">
        <v>733</v>
      </c>
      <c r="I33" s="211" t="s">
        <v>732</v>
      </c>
      <c r="J33" s="347" t="s">
        <v>733</v>
      </c>
      <c r="K33" s="211" t="s">
        <v>732</v>
      </c>
      <c r="L33" s="347" t="s">
        <v>733</v>
      </c>
      <c r="M33" s="211" t="s">
        <v>732</v>
      </c>
      <c r="N33" s="347" t="s">
        <v>733</v>
      </c>
      <c r="O33" s="305" t="s">
        <v>734</v>
      </c>
    </row>
    <row r="34" spans="1:18" ht="12" customHeight="1" x14ac:dyDescent="0.25">
      <c r="A34" s="6"/>
      <c r="B34" s="11"/>
      <c r="G34" s="345" t="s">
        <v>735</v>
      </c>
      <c r="H34" s="346" t="s">
        <v>735</v>
      </c>
      <c r="I34" s="345" t="s">
        <v>736</v>
      </c>
      <c r="J34" s="346" t="s">
        <v>736</v>
      </c>
      <c r="K34" s="345" t="s">
        <v>737</v>
      </c>
      <c r="L34" s="346" t="s">
        <v>737</v>
      </c>
      <c r="M34" s="345" t="s">
        <v>738</v>
      </c>
      <c r="N34" s="346" t="s">
        <v>738</v>
      </c>
      <c r="O34" s="345" t="s">
        <v>739</v>
      </c>
    </row>
    <row r="35" spans="1:18" ht="13.2" x14ac:dyDescent="0.25">
      <c r="A35" s="341" t="s">
        <v>17</v>
      </c>
      <c r="B35" s="785" t="s">
        <v>740</v>
      </c>
      <c r="C35" s="785"/>
      <c r="D35" s="785"/>
      <c r="E35" s="785"/>
      <c r="F35" s="785"/>
      <c r="G35" s="343"/>
      <c r="H35" s="344"/>
      <c r="I35" s="343"/>
      <c r="J35" s="344"/>
      <c r="K35" s="343"/>
      <c r="L35" s="344"/>
      <c r="M35" s="343"/>
      <c r="N35" s="344"/>
      <c r="O35" s="343"/>
    </row>
    <row r="36" spans="1:18" ht="13.2" x14ac:dyDescent="0.25">
      <c r="A36" s="208" t="s">
        <v>13</v>
      </c>
      <c r="B36" s="788" t="s">
        <v>741</v>
      </c>
      <c r="C36" s="789"/>
      <c r="D36" s="789"/>
      <c r="E36" s="789"/>
      <c r="F36" s="790"/>
      <c r="G36" s="337">
        <v>28</v>
      </c>
      <c r="H36" s="336">
        <v>18</v>
      </c>
      <c r="I36" s="337">
        <v>32</v>
      </c>
      <c r="J36" s="336">
        <v>26</v>
      </c>
      <c r="K36" s="337">
        <v>26</v>
      </c>
      <c r="L36" s="336">
        <v>23</v>
      </c>
      <c r="M36" s="337">
        <v>23</v>
      </c>
      <c r="N36" s="336" t="s">
        <v>742</v>
      </c>
      <c r="O36" s="337"/>
    </row>
    <row r="37" spans="1:18" ht="13.2" x14ac:dyDescent="0.25">
      <c r="A37" s="141"/>
      <c r="B37" s="281" t="s">
        <v>743</v>
      </c>
      <c r="C37" s="338"/>
      <c r="D37" s="338"/>
      <c r="E37" s="338"/>
      <c r="F37" s="314" t="s">
        <v>744</v>
      </c>
      <c r="G37" s="337" t="s">
        <v>744</v>
      </c>
      <c r="H37" s="336" t="s">
        <v>744</v>
      </c>
      <c r="I37" s="337">
        <v>1</v>
      </c>
      <c r="J37" s="336">
        <v>0</v>
      </c>
      <c r="K37" s="337" t="s">
        <v>744</v>
      </c>
      <c r="L37" s="336" t="s">
        <v>744</v>
      </c>
      <c r="M37" s="337">
        <v>1</v>
      </c>
      <c r="N37" s="336" t="s">
        <v>742</v>
      </c>
      <c r="O37" s="337"/>
    </row>
    <row r="38" spans="1:18" ht="13.2" x14ac:dyDescent="0.25">
      <c r="A38" s="141" t="s">
        <v>13</v>
      </c>
      <c r="B38" s="788" t="s">
        <v>745</v>
      </c>
      <c r="C38" s="789"/>
      <c r="D38" s="789"/>
      <c r="E38" s="789"/>
      <c r="F38" s="790"/>
      <c r="G38" s="337">
        <v>19</v>
      </c>
      <c r="H38" s="336">
        <v>16</v>
      </c>
      <c r="I38" s="337">
        <v>15</v>
      </c>
      <c r="J38" s="336">
        <v>13</v>
      </c>
      <c r="K38" s="337">
        <v>17</v>
      </c>
      <c r="L38" s="336">
        <v>17</v>
      </c>
      <c r="M38" s="337">
        <v>9</v>
      </c>
      <c r="N38" s="336" t="s">
        <v>742</v>
      </c>
      <c r="O38" s="337"/>
    </row>
    <row r="39" spans="1:18" ht="13.2" x14ac:dyDescent="0.25">
      <c r="A39" s="141"/>
      <c r="B39" s="281" t="s">
        <v>746</v>
      </c>
      <c r="C39" s="338"/>
      <c r="D39" s="338"/>
      <c r="E39" s="338"/>
      <c r="F39" s="314"/>
      <c r="G39" s="337">
        <v>5</v>
      </c>
      <c r="H39" s="336">
        <v>4</v>
      </c>
      <c r="I39" s="337">
        <v>5</v>
      </c>
      <c r="J39" s="336">
        <v>5</v>
      </c>
      <c r="K39" s="337">
        <v>6</v>
      </c>
      <c r="L39" s="336">
        <v>5</v>
      </c>
      <c r="M39" s="337">
        <v>8</v>
      </c>
      <c r="N39" s="336" t="s">
        <v>742</v>
      </c>
      <c r="O39" s="337"/>
      <c r="R39" s="6" t="s">
        <v>747</v>
      </c>
    </row>
    <row r="40" spans="1:18" ht="13.2" x14ac:dyDescent="0.25">
      <c r="A40" s="141"/>
      <c r="B40" s="281" t="s">
        <v>748</v>
      </c>
      <c r="C40" s="338"/>
      <c r="D40" s="338"/>
      <c r="E40" s="338"/>
      <c r="F40" s="314"/>
      <c r="G40" s="337">
        <v>8</v>
      </c>
      <c r="H40" s="336">
        <v>3</v>
      </c>
      <c r="I40" s="337">
        <v>23</v>
      </c>
      <c r="J40" s="336">
        <v>4</v>
      </c>
      <c r="K40" s="337">
        <v>39</v>
      </c>
      <c r="L40" s="336">
        <v>2</v>
      </c>
      <c r="M40" s="337">
        <v>18</v>
      </c>
      <c r="N40" s="336" t="s">
        <v>742</v>
      </c>
      <c r="O40" s="337"/>
    </row>
    <row r="41" spans="1:18" ht="13.2" x14ac:dyDescent="0.25">
      <c r="A41" s="141"/>
      <c r="B41" s="281" t="s">
        <v>749</v>
      </c>
      <c r="C41" s="338"/>
      <c r="D41" s="338"/>
      <c r="E41" s="338"/>
      <c r="F41" s="314"/>
      <c r="G41" s="337">
        <v>5</v>
      </c>
      <c r="H41" s="336">
        <v>1</v>
      </c>
      <c r="I41" s="337">
        <v>7</v>
      </c>
      <c r="J41" s="336">
        <v>0</v>
      </c>
      <c r="K41" s="337">
        <v>2</v>
      </c>
      <c r="L41" s="336">
        <v>0</v>
      </c>
      <c r="M41" s="337">
        <v>1</v>
      </c>
      <c r="N41" s="336" t="s">
        <v>742</v>
      </c>
      <c r="O41" s="337"/>
    </row>
    <row r="42" spans="1:18" ht="13.2" x14ac:dyDescent="0.25">
      <c r="A42" s="141"/>
      <c r="B42" s="281" t="s">
        <v>750</v>
      </c>
      <c r="C42" s="338"/>
      <c r="D42" s="338"/>
      <c r="E42" s="338"/>
      <c r="F42" s="314"/>
      <c r="G42" s="337">
        <v>1</v>
      </c>
      <c r="H42" s="336">
        <v>0</v>
      </c>
      <c r="I42" s="337">
        <v>1</v>
      </c>
      <c r="J42" s="336">
        <v>0</v>
      </c>
      <c r="K42" s="337" t="s">
        <v>744</v>
      </c>
      <c r="L42" s="336" t="s">
        <v>744</v>
      </c>
      <c r="M42" s="337" t="s">
        <v>744</v>
      </c>
      <c r="N42" s="336" t="s">
        <v>742</v>
      </c>
      <c r="O42" s="337"/>
    </row>
    <row r="43" spans="1:18" ht="13.2" x14ac:dyDescent="0.25">
      <c r="A43" s="141"/>
      <c r="B43" s="281" t="s">
        <v>751</v>
      </c>
      <c r="C43" s="338"/>
      <c r="D43" s="338"/>
      <c r="E43" s="338"/>
      <c r="F43" s="314"/>
      <c r="G43" s="337">
        <v>2</v>
      </c>
      <c r="H43" s="336">
        <v>0</v>
      </c>
      <c r="I43" s="337">
        <v>6</v>
      </c>
      <c r="J43" s="336">
        <v>1</v>
      </c>
      <c r="K43" s="337">
        <v>1</v>
      </c>
      <c r="L43" s="336">
        <v>0</v>
      </c>
      <c r="M43" s="337">
        <v>1</v>
      </c>
      <c r="N43" s="336" t="s">
        <v>742</v>
      </c>
      <c r="O43" s="337"/>
    </row>
    <row r="44" spans="1:18" ht="13.2" x14ac:dyDescent="0.25">
      <c r="A44" s="141"/>
      <c r="B44" s="281" t="s">
        <v>752</v>
      </c>
      <c r="C44" s="338"/>
      <c r="D44" s="338"/>
      <c r="E44" s="338"/>
      <c r="F44" s="314"/>
      <c r="G44" s="337">
        <v>1</v>
      </c>
      <c r="H44" s="336">
        <v>1</v>
      </c>
      <c r="I44" s="337" t="s">
        <v>744</v>
      </c>
      <c r="J44" s="336" t="s">
        <v>744</v>
      </c>
      <c r="K44" s="337" t="s">
        <v>744</v>
      </c>
      <c r="L44" s="336" t="s">
        <v>744</v>
      </c>
      <c r="M44" s="337">
        <v>4</v>
      </c>
      <c r="N44" s="336" t="s">
        <v>742</v>
      </c>
      <c r="O44" s="337"/>
    </row>
    <row r="45" spans="1:18" ht="13.2" x14ac:dyDescent="0.25">
      <c r="A45" s="141"/>
      <c r="B45" s="281" t="s">
        <v>753</v>
      </c>
      <c r="C45" s="338"/>
      <c r="D45" s="338"/>
      <c r="E45" s="338"/>
      <c r="F45" s="314"/>
      <c r="G45" s="337">
        <v>6</v>
      </c>
      <c r="H45" s="336">
        <v>2</v>
      </c>
      <c r="I45" s="337">
        <v>4</v>
      </c>
      <c r="J45" s="336">
        <v>1</v>
      </c>
      <c r="K45" s="337">
        <v>5</v>
      </c>
      <c r="L45" s="336">
        <v>1</v>
      </c>
      <c r="M45" s="337">
        <v>3</v>
      </c>
      <c r="N45" s="336" t="s">
        <v>742</v>
      </c>
      <c r="O45" s="337"/>
    </row>
    <row r="46" spans="1:18" ht="13.2" x14ac:dyDescent="0.25">
      <c r="A46" s="141"/>
      <c r="B46" s="281" t="s">
        <v>754</v>
      </c>
      <c r="C46" s="338"/>
      <c r="D46" s="338"/>
      <c r="E46" s="338"/>
      <c r="F46" s="314"/>
      <c r="G46" s="337">
        <v>2</v>
      </c>
      <c r="H46" s="336">
        <v>0</v>
      </c>
      <c r="I46" s="337">
        <v>2</v>
      </c>
      <c r="J46" s="336">
        <v>1</v>
      </c>
      <c r="K46" s="337">
        <v>4</v>
      </c>
      <c r="L46" s="336">
        <v>3</v>
      </c>
      <c r="M46" s="337">
        <v>2</v>
      </c>
      <c r="N46" s="336" t="s">
        <v>742</v>
      </c>
      <c r="O46" s="337"/>
    </row>
    <row r="47" spans="1:18" ht="13.2" x14ac:dyDescent="0.25">
      <c r="A47" s="141"/>
      <c r="B47" s="281" t="s">
        <v>755</v>
      </c>
      <c r="C47" s="338"/>
      <c r="D47" s="338"/>
      <c r="E47" s="338"/>
      <c r="F47" s="314"/>
      <c r="G47" s="337">
        <v>3</v>
      </c>
      <c r="H47" s="336">
        <v>2</v>
      </c>
      <c r="I47" s="337">
        <v>2</v>
      </c>
      <c r="J47" s="336">
        <v>0</v>
      </c>
      <c r="K47" s="337">
        <v>1</v>
      </c>
      <c r="L47" s="336">
        <v>0</v>
      </c>
      <c r="M47" s="337">
        <v>1</v>
      </c>
      <c r="N47" s="336" t="s">
        <v>742</v>
      </c>
      <c r="O47" s="337"/>
    </row>
    <row r="48" spans="1:18" ht="13.2" x14ac:dyDescent="0.25">
      <c r="A48" s="141"/>
      <c r="B48" s="281" t="s">
        <v>756</v>
      </c>
      <c r="C48" s="338"/>
      <c r="D48" s="338"/>
      <c r="E48" s="338"/>
      <c r="F48" s="314"/>
      <c r="G48" s="337" t="s">
        <v>744</v>
      </c>
      <c r="H48" s="336" t="s">
        <v>744</v>
      </c>
      <c r="I48" s="337">
        <v>27</v>
      </c>
      <c r="J48" s="336">
        <v>25</v>
      </c>
      <c r="K48" s="337">
        <v>21</v>
      </c>
      <c r="L48" s="336">
        <v>20</v>
      </c>
      <c r="M48" s="337" t="s">
        <v>757</v>
      </c>
      <c r="N48" s="336" t="s">
        <v>744</v>
      </c>
      <c r="O48" s="337"/>
    </row>
    <row r="49" spans="1:48" ht="13.2" x14ac:dyDescent="0.25">
      <c r="A49" s="141" t="s">
        <v>13</v>
      </c>
      <c r="B49" s="788" t="s">
        <v>758</v>
      </c>
      <c r="C49" s="789"/>
      <c r="D49" s="789"/>
      <c r="E49" s="789"/>
      <c r="F49" s="790"/>
      <c r="G49" s="337">
        <v>10</v>
      </c>
      <c r="H49" s="336">
        <v>7</v>
      </c>
      <c r="I49" s="337">
        <v>7</v>
      </c>
      <c r="J49" s="336">
        <v>4</v>
      </c>
      <c r="K49" s="337">
        <v>5</v>
      </c>
      <c r="L49" s="336">
        <v>4</v>
      </c>
      <c r="M49" s="337">
        <v>3</v>
      </c>
      <c r="N49" s="336" t="s">
        <v>742</v>
      </c>
      <c r="O49" s="337"/>
    </row>
    <row r="50" spans="1:48" ht="13.2" x14ac:dyDescent="0.25">
      <c r="A50" s="209" t="s">
        <v>13</v>
      </c>
      <c r="B50" s="788" t="s">
        <v>759</v>
      </c>
      <c r="C50" s="789"/>
      <c r="D50" s="789"/>
      <c r="E50" s="789"/>
      <c r="F50" s="790"/>
      <c r="G50" s="337">
        <v>3</v>
      </c>
      <c r="H50" s="336">
        <v>0</v>
      </c>
      <c r="I50" s="337" t="s">
        <v>760</v>
      </c>
      <c r="J50" s="336" t="s">
        <v>744</v>
      </c>
      <c r="K50" s="337" t="s">
        <v>760</v>
      </c>
      <c r="L50" s="336" t="s">
        <v>744</v>
      </c>
      <c r="M50" s="337" t="s">
        <v>760</v>
      </c>
      <c r="N50" s="336" t="s">
        <v>744</v>
      </c>
      <c r="O50" s="342"/>
    </row>
    <row r="51" spans="1:48" ht="9" customHeight="1" x14ac:dyDescent="0.25">
      <c r="A51" s="24"/>
      <c r="B51" s="784"/>
      <c r="C51" s="784"/>
      <c r="D51" s="784"/>
      <c r="E51" s="784"/>
      <c r="F51" s="784"/>
      <c r="G51" s="784"/>
      <c r="H51" s="784"/>
      <c r="I51" s="784"/>
      <c r="J51" s="784"/>
      <c r="K51" s="784"/>
      <c r="L51" s="784"/>
      <c r="M51" s="784"/>
      <c r="N51" s="784"/>
      <c r="O51" s="784"/>
    </row>
    <row r="52" spans="1:48" ht="39.6" x14ac:dyDescent="0.25">
      <c r="A52" s="341" t="s">
        <v>17</v>
      </c>
      <c r="B52" s="785" t="s">
        <v>761</v>
      </c>
      <c r="C52" s="785"/>
      <c r="D52" s="785"/>
      <c r="E52" s="785"/>
      <c r="F52" s="785"/>
      <c r="G52" s="339" t="s">
        <v>762</v>
      </c>
      <c r="H52" s="340" t="s">
        <v>763</v>
      </c>
      <c r="I52" s="339" t="s">
        <v>764</v>
      </c>
      <c r="J52" s="340" t="s">
        <v>763</v>
      </c>
      <c r="K52" s="339" t="s">
        <v>764</v>
      </c>
      <c r="L52" s="340" t="s">
        <v>763</v>
      </c>
      <c r="M52" s="786"/>
      <c r="N52" s="786"/>
      <c r="O52" s="786"/>
    </row>
    <row r="53" spans="1:48" ht="13.2" x14ac:dyDescent="0.25">
      <c r="A53" s="208">
        <v>1</v>
      </c>
      <c r="B53" s="788" t="s">
        <v>765</v>
      </c>
      <c r="C53" s="789"/>
      <c r="D53" s="789"/>
      <c r="E53" s="789"/>
      <c r="F53" s="790"/>
      <c r="G53" s="337">
        <v>20</v>
      </c>
      <c r="H53" s="336">
        <v>20</v>
      </c>
      <c r="I53" s="337">
        <v>39</v>
      </c>
      <c r="J53" s="336">
        <v>39</v>
      </c>
      <c r="K53" s="337">
        <v>24</v>
      </c>
      <c r="L53" s="336">
        <v>24</v>
      </c>
      <c r="M53" s="786"/>
      <c r="N53" s="786"/>
      <c r="O53" s="786"/>
    </row>
    <row r="54" spans="1:48" ht="13.2" x14ac:dyDescent="0.25">
      <c r="A54" s="141">
        <v>2</v>
      </c>
      <c r="B54" s="788" t="s">
        <v>766</v>
      </c>
      <c r="C54" s="789"/>
      <c r="D54" s="789"/>
      <c r="E54" s="789"/>
      <c r="F54" s="790"/>
      <c r="G54" s="337">
        <v>17</v>
      </c>
      <c r="H54" s="336" t="s">
        <v>767</v>
      </c>
      <c r="I54" s="337">
        <v>14</v>
      </c>
      <c r="J54" s="336" t="s">
        <v>767</v>
      </c>
      <c r="K54" s="337">
        <v>18</v>
      </c>
      <c r="L54" s="336" t="s">
        <v>767</v>
      </c>
      <c r="M54" s="786"/>
      <c r="N54" s="786"/>
      <c r="O54" s="786"/>
    </row>
    <row r="55" spans="1:48" ht="13.2" x14ac:dyDescent="0.25">
      <c r="A55" s="141">
        <v>3</v>
      </c>
      <c r="B55" s="788"/>
      <c r="C55" s="789"/>
      <c r="D55" s="789"/>
      <c r="E55" s="789"/>
      <c r="F55" s="790"/>
      <c r="G55" s="337"/>
      <c r="H55" s="336"/>
      <c r="I55" s="337"/>
      <c r="J55" s="336"/>
      <c r="K55" s="337"/>
      <c r="L55" s="336"/>
      <c r="M55" s="786"/>
      <c r="N55" s="786"/>
      <c r="O55" s="786"/>
    </row>
    <row r="56" spans="1:48" ht="13.2" x14ac:dyDescent="0.25">
      <c r="A56" s="141">
        <v>4</v>
      </c>
      <c r="B56" s="788"/>
      <c r="C56" s="789"/>
      <c r="D56" s="789"/>
      <c r="E56" s="789"/>
      <c r="F56" s="790"/>
      <c r="G56" s="337"/>
      <c r="H56" s="336"/>
      <c r="I56" s="337"/>
      <c r="J56" s="336"/>
      <c r="K56" s="337"/>
      <c r="L56" s="336"/>
      <c r="M56" s="786"/>
      <c r="N56" s="786"/>
      <c r="O56" s="786"/>
    </row>
    <row r="57" spans="1:48" ht="13.2" x14ac:dyDescent="0.25">
      <c r="A57" s="141">
        <v>5</v>
      </c>
      <c r="B57" s="788"/>
      <c r="C57" s="789"/>
      <c r="D57" s="789"/>
      <c r="E57" s="789"/>
      <c r="F57" s="790"/>
      <c r="G57" s="337"/>
      <c r="H57" s="336"/>
      <c r="I57" s="337"/>
      <c r="J57" s="336"/>
      <c r="K57" s="337"/>
      <c r="L57" s="336"/>
      <c r="M57" s="787"/>
      <c r="N57" s="787"/>
      <c r="O57" s="787"/>
    </row>
    <row r="58" spans="1:48" ht="15.75" customHeight="1" x14ac:dyDescent="0.25">
      <c r="A58" s="6"/>
      <c r="B58" s="6" t="s">
        <v>101</v>
      </c>
      <c r="G58" s="334"/>
      <c r="H58" s="334"/>
      <c r="I58" s="335"/>
      <c r="J58" s="335"/>
      <c r="K58" s="335"/>
      <c r="L58" s="335"/>
      <c r="M58" s="334"/>
      <c r="N58" s="334"/>
      <c r="O58" s="334"/>
    </row>
    <row r="59" spans="1:48" s="331" customFormat="1" ht="23.25" customHeight="1" x14ac:dyDescent="0.25">
      <c r="A59" s="6"/>
      <c r="B59" s="778" t="s">
        <v>768</v>
      </c>
      <c r="C59" s="779"/>
      <c r="D59" s="779"/>
      <c r="E59" s="779"/>
      <c r="F59" s="779"/>
      <c r="G59" s="779"/>
      <c r="H59" s="779"/>
      <c r="I59" s="779"/>
      <c r="J59" s="779"/>
      <c r="K59" s="779"/>
      <c r="L59" s="779"/>
      <c r="M59" s="779"/>
      <c r="N59" s="779"/>
      <c r="O59" s="779"/>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2"/>
    </row>
    <row r="60" spans="1:48" s="331" customFormat="1" ht="30.75" customHeight="1" x14ac:dyDescent="0.25">
      <c r="A60" s="6"/>
      <c r="B60" s="780"/>
      <c r="C60" s="781"/>
      <c r="D60" s="781"/>
      <c r="E60" s="781"/>
      <c r="F60" s="781"/>
      <c r="G60" s="781"/>
      <c r="H60" s="781"/>
      <c r="I60" s="781"/>
      <c r="J60" s="781"/>
      <c r="K60" s="781"/>
      <c r="L60" s="781"/>
      <c r="M60" s="781"/>
      <c r="N60" s="781"/>
      <c r="O60" s="781"/>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2"/>
    </row>
    <row r="61" spans="1:48" s="331" customFormat="1" ht="27.75" customHeight="1" x14ac:dyDescent="0.25">
      <c r="A61" s="6"/>
      <c r="B61" s="782"/>
      <c r="C61" s="783"/>
      <c r="D61" s="783"/>
      <c r="E61" s="783"/>
      <c r="F61" s="783"/>
      <c r="G61" s="783"/>
      <c r="H61" s="783"/>
      <c r="I61" s="783"/>
      <c r="J61" s="783"/>
      <c r="K61" s="783"/>
      <c r="L61" s="783"/>
      <c r="M61" s="783"/>
      <c r="N61" s="783"/>
      <c r="O61" s="78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2"/>
    </row>
    <row r="62" spans="1:48" ht="13.2" x14ac:dyDescent="0.25">
      <c r="A62" s="6"/>
    </row>
    <row r="63" spans="1:48" ht="13.2" x14ac:dyDescent="0.25">
      <c r="A63" s="6"/>
    </row>
    <row r="64" spans="1:48" ht="13.2" x14ac:dyDescent="0.25">
      <c r="A64" s="6"/>
    </row>
    <row r="65" spans="1:1" ht="13.2" x14ac:dyDescent="0.25">
      <c r="A65" s="6"/>
    </row>
    <row r="66" spans="1:1" ht="13.2" x14ac:dyDescent="0.25">
      <c r="A66" s="6"/>
    </row>
    <row r="67" spans="1:1" ht="13.2" x14ac:dyDescent="0.25">
      <c r="A67" s="6"/>
    </row>
    <row r="68" spans="1:1" ht="13.2" x14ac:dyDescent="0.25">
      <c r="A68" s="6"/>
    </row>
    <row r="69" spans="1:1" ht="13.2" x14ac:dyDescent="0.25">
      <c r="A69" s="6"/>
    </row>
    <row r="70" spans="1:1" ht="13.2" x14ac:dyDescent="0.25">
      <c r="A70" s="6"/>
    </row>
    <row r="71" spans="1:1" ht="13.2" x14ac:dyDescent="0.25">
      <c r="A71" s="6"/>
    </row>
    <row r="72" spans="1:1" ht="13.2" x14ac:dyDescent="0.25">
      <c r="A72" s="6"/>
    </row>
    <row r="73" spans="1:1" ht="13.2" x14ac:dyDescent="0.25">
      <c r="A73" s="6"/>
    </row>
    <row r="74" spans="1:1" ht="13.2" x14ac:dyDescent="0.25"/>
  </sheetData>
  <sheetProtection insertColumns="0" insertRows="0"/>
  <mergeCells count="42">
    <mergeCell ref="D3:E3"/>
    <mergeCell ref="F3:H3"/>
    <mergeCell ref="I3:K3"/>
    <mergeCell ref="M3:O3"/>
    <mergeCell ref="A1:O1"/>
    <mergeCell ref="D2:E2"/>
    <mergeCell ref="G2:H2"/>
    <mergeCell ref="I2:K2"/>
    <mergeCell ref="M2:O2"/>
    <mergeCell ref="B17:C17"/>
    <mergeCell ref="B4:O4"/>
    <mergeCell ref="B6:C6"/>
    <mergeCell ref="B7:C7"/>
    <mergeCell ref="B8:C8"/>
    <mergeCell ref="B9:C9"/>
    <mergeCell ref="B10:C10"/>
    <mergeCell ref="B11:O11"/>
    <mergeCell ref="B13:C13"/>
    <mergeCell ref="B14:C14"/>
    <mergeCell ref="B15:C15"/>
    <mergeCell ref="B16:C16"/>
    <mergeCell ref="B50:F50"/>
    <mergeCell ref="B18:O18"/>
    <mergeCell ref="G26:O26"/>
    <mergeCell ref="G27:O28"/>
    <mergeCell ref="G29:O29"/>
    <mergeCell ref="G30:O30"/>
    <mergeCell ref="G31:O31"/>
    <mergeCell ref="A32:O32"/>
    <mergeCell ref="B35:F35"/>
    <mergeCell ref="B36:F36"/>
    <mergeCell ref="B38:F38"/>
    <mergeCell ref="B49:F49"/>
    <mergeCell ref="B59:O61"/>
    <mergeCell ref="B51:O51"/>
    <mergeCell ref="B52:F52"/>
    <mergeCell ref="M52:O57"/>
    <mergeCell ref="B53:F53"/>
    <mergeCell ref="B54:F54"/>
    <mergeCell ref="B55:F55"/>
    <mergeCell ref="B56:F56"/>
    <mergeCell ref="B57:F57"/>
  </mergeCells>
  <pageMargins left="0.45" right="0.2" top="0.5" bottom="0.5" header="0.3" footer="0.3"/>
  <pageSetup fitToHeight="0" orientation="landscape" r:id="rId1"/>
  <headerFooter>
    <oddFooter>&amp;L&amp;"Garamond,Regular"Revised October 2018&amp;C&amp;"Garamond,Regular"20</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400D-DD9A-49C4-B86C-FD626D29B7A9}">
  <dimension ref="A1:M40"/>
  <sheetViews>
    <sheetView zoomScaleNormal="100" workbookViewId="0">
      <selection activeCell="J15" sqref="J15"/>
    </sheetView>
  </sheetViews>
  <sheetFormatPr defaultColWidth="9.109375" defaultRowHeight="13.2" x14ac:dyDescent="0.25"/>
  <cols>
    <col min="1" max="1" width="2.5546875" style="6" customWidth="1"/>
    <col min="2" max="2" width="37.6640625" style="6" customWidth="1"/>
    <col min="3" max="7" width="9.6640625" style="6" customWidth="1"/>
    <col min="8" max="16384" width="9.109375" style="6"/>
  </cols>
  <sheetData>
    <row r="1" spans="1:13" ht="35.25" customHeight="1" x14ac:dyDescent="0.25">
      <c r="A1" s="753" t="s">
        <v>769</v>
      </c>
      <c r="B1" s="753"/>
      <c r="C1" s="753"/>
      <c r="D1" s="753"/>
      <c r="E1" s="753"/>
      <c r="F1" s="753"/>
      <c r="G1" s="753"/>
    </row>
    <row r="2" spans="1:13" ht="37.200000000000003" customHeight="1" x14ac:dyDescent="0.25">
      <c r="A2" s="754" t="s">
        <v>623</v>
      </c>
      <c r="B2" s="755"/>
      <c r="C2" s="305" t="s">
        <v>770</v>
      </c>
      <c r="D2" s="211" t="s">
        <v>624</v>
      </c>
      <c r="E2" s="211" t="s">
        <v>625</v>
      </c>
      <c r="F2" s="211" t="s">
        <v>693</v>
      </c>
      <c r="G2" s="211" t="s">
        <v>771</v>
      </c>
      <c r="I2" s="1"/>
      <c r="J2" s="1"/>
      <c r="K2" s="1" t="s">
        <v>13</v>
      </c>
      <c r="L2" s="1"/>
      <c r="M2" s="1"/>
    </row>
    <row r="3" spans="1:13" ht="13.5" customHeight="1" x14ac:dyDescent="0.25">
      <c r="A3" s="304"/>
      <c r="C3" s="117" t="s">
        <v>772</v>
      </c>
      <c r="D3" s="117" t="s">
        <v>773</v>
      </c>
      <c r="E3" s="117" t="s">
        <v>774</v>
      </c>
      <c r="F3" s="117" t="s">
        <v>775</v>
      </c>
      <c r="G3" s="117" t="s">
        <v>776</v>
      </c>
      <c r="I3" s="1"/>
      <c r="J3" s="1"/>
      <c r="K3" s="1"/>
      <c r="L3" s="1"/>
      <c r="M3" s="1"/>
    </row>
    <row r="4" spans="1:13" ht="13.2" customHeight="1" x14ac:dyDescent="0.25">
      <c r="A4" s="390"/>
      <c r="B4" s="389" t="s">
        <v>777</v>
      </c>
      <c r="C4" s="388"/>
      <c r="D4" s="388"/>
      <c r="E4" s="388"/>
      <c r="F4" s="387"/>
      <c r="G4" s="386"/>
    </row>
    <row r="5" spans="1:13" x14ac:dyDescent="0.25">
      <c r="A5" s="368" t="s">
        <v>13</v>
      </c>
      <c r="B5" s="302" t="s">
        <v>778</v>
      </c>
      <c r="C5" s="377">
        <v>0.77</v>
      </c>
      <c r="D5" s="377">
        <v>0.76</v>
      </c>
      <c r="E5" s="377">
        <v>0.8</v>
      </c>
      <c r="F5" s="377">
        <v>0.79</v>
      </c>
      <c r="G5" s="369"/>
    </row>
    <row r="6" spans="1:13" x14ac:dyDescent="0.25">
      <c r="A6" s="368" t="s">
        <v>13</v>
      </c>
      <c r="B6" s="302" t="s">
        <v>779</v>
      </c>
      <c r="C6" s="370">
        <f>C8/C7</f>
        <v>10.760869565217391</v>
      </c>
      <c r="D6" s="370">
        <f>D8/D7</f>
        <v>11.636363636363637</v>
      </c>
      <c r="E6" s="370">
        <f>E8/E7</f>
        <v>11.03125</v>
      </c>
      <c r="F6" s="370">
        <f>F8/F7</f>
        <v>12.047619047619047</v>
      </c>
      <c r="G6" s="369"/>
    </row>
    <row r="7" spans="1:13" x14ac:dyDescent="0.25">
      <c r="A7" s="368"/>
      <c r="B7" s="375" t="s">
        <v>780</v>
      </c>
      <c r="C7" s="383">
        <v>46</v>
      </c>
      <c r="D7" s="383">
        <v>44</v>
      </c>
      <c r="E7" s="383">
        <v>64</v>
      </c>
      <c r="F7" s="383">
        <v>42</v>
      </c>
      <c r="G7" s="382"/>
    </row>
    <row r="8" spans="1:13" x14ac:dyDescent="0.25">
      <c r="A8" s="368"/>
      <c r="B8" s="375" t="s">
        <v>781</v>
      </c>
      <c r="C8" s="383">
        <v>495</v>
      </c>
      <c r="D8" s="383">
        <v>512</v>
      </c>
      <c r="E8" s="383">
        <v>706</v>
      </c>
      <c r="F8" s="383">
        <v>506</v>
      </c>
      <c r="G8" s="382"/>
    </row>
    <row r="9" spans="1:13" x14ac:dyDescent="0.25">
      <c r="A9" s="368"/>
      <c r="B9" s="375" t="s">
        <v>782</v>
      </c>
      <c r="C9" s="383">
        <v>383</v>
      </c>
      <c r="D9" s="383">
        <v>387</v>
      </c>
      <c r="E9" s="383">
        <v>563</v>
      </c>
      <c r="F9" s="383">
        <v>398</v>
      </c>
      <c r="G9" s="382"/>
    </row>
    <row r="10" spans="1:13" x14ac:dyDescent="0.25">
      <c r="A10" s="286" t="s">
        <v>17</v>
      </c>
      <c r="B10" s="385" t="s">
        <v>783</v>
      </c>
      <c r="C10" s="384"/>
      <c r="D10" s="384"/>
      <c r="E10" s="384"/>
      <c r="F10" s="384"/>
      <c r="G10" s="343"/>
    </row>
    <row r="11" spans="1:13" x14ac:dyDescent="0.25">
      <c r="A11" s="368" t="s">
        <v>13</v>
      </c>
      <c r="B11" s="376" t="s">
        <v>778</v>
      </c>
      <c r="C11" s="377">
        <v>0.86</v>
      </c>
      <c r="D11" s="377">
        <v>0.89</v>
      </c>
      <c r="E11" s="377">
        <v>0.67</v>
      </c>
      <c r="F11" s="377">
        <v>0.88</v>
      </c>
      <c r="G11" s="369"/>
    </row>
    <row r="12" spans="1:13" x14ac:dyDescent="0.25">
      <c r="A12" s="368" t="s">
        <v>13</v>
      </c>
      <c r="B12" s="376" t="s">
        <v>779</v>
      </c>
      <c r="C12" s="370">
        <f>C14/C13</f>
        <v>6.5675675675675675</v>
      </c>
      <c r="D12" s="370">
        <f>D14/D13</f>
        <v>8.1666666666666661</v>
      </c>
      <c r="E12" s="370">
        <f>E14/E13</f>
        <v>6</v>
      </c>
      <c r="F12" s="370">
        <f>F14/F13</f>
        <v>7.5454545454545459</v>
      </c>
      <c r="G12" s="369"/>
    </row>
    <row r="13" spans="1:13" x14ac:dyDescent="0.25">
      <c r="A13" s="368"/>
      <c r="B13" s="375" t="s">
        <v>784</v>
      </c>
      <c r="C13" s="383">
        <v>37</v>
      </c>
      <c r="D13" s="383">
        <v>24</v>
      </c>
      <c r="E13" s="383">
        <v>1</v>
      </c>
      <c r="F13" s="383">
        <v>11</v>
      </c>
      <c r="G13" s="369"/>
    </row>
    <row r="14" spans="1:13" x14ac:dyDescent="0.25">
      <c r="A14" s="368"/>
      <c r="B14" s="375" t="s">
        <v>785</v>
      </c>
      <c r="C14" s="383">
        <v>243</v>
      </c>
      <c r="D14" s="383">
        <v>196</v>
      </c>
      <c r="E14" s="383">
        <v>6</v>
      </c>
      <c r="F14" s="383">
        <v>83</v>
      </c>
      <c r="G14" s="382"/>
    </row>
    <row r="15" spans="1:13" x14ac:dyDescent="0.25">
      <c r="A15" s="368"/>
      <c r="B15" s="375" t="s">
        <v>786</v>
      </c>
      <c r="C15" s="383">
        <v>210</v>
      </c>
      <c r="D15" s="383">
        <v>175</v>
      </c>
      <c r="E15" s="383">
        <v>4</v>
      </c>
      <c r="F15" s="383">
        <v>73</v>
      </c>
      <c r="G15" s="382"/>
    </row>
    <row r="16" spans="1:13" x14ac:dyDescent="0.25">
      <c r="A16" s="286" t="s">
        <v>17</v>
      </c>
      <c r="B16" s="381" t="s">
        <v>787</v>
      </c>
      <c r="C16" s="384"/>
      <c r="D16" s="384"/>
      <c r="E16" s="384"/>
      <c r="F16" s="384"/>
      <c r="G16" s="343"/>
    </row>
    <row r="17" spans="1:7" x14ac:dyDescent="0.25">
      <c r="A17" s="368" t="s">
        <v>13</v>
      </c>
      <c r="B17" s="376" t="s">
        <v>778</v>
      </c>
      <c r="C17" s="377">
        <v>0.93</v>
      </c>
      <c r="D17" s="377">
        <v>0.89</v>
      </c>
      <c r="E17" s="377"/>
      <c r="F17" s="377">
        <v>0.88</v>
      </c>
      <c r="G17" s="369"/>
    </row>
    <row r="18" spans="1:7" x14ac:dyDescent="0.25">
      <c r="A18" s="368" t="s">
        <v>13</v>
      </c>
      <c r="B18" s="376" t="s">
        <v>779</v>
      </c>
      <c r="C18" s="370">
        <f>C20/C19</f>
        <v>8.1739130434782616</v>
      </c>
      <c r="D18" s="370">
        <f>D20/D19</f>
        <v>5.666666666666667</v>
      </c>
      <c r="E18" s="370"/>
      <c r="F18" s="370">
        <f>F20/F19</f>
        <v>6.916666666666667</v>
      </c>
      <c r="G18" s="369"/>
    </row>
    <row r="19" spans="1:7" x14ac:dyDescent="0.25">
      <c r="A19" s="368"/>
      <c r="B19" s="375" t="s">
        <v>788</v>
      </c>
      <c r="C19" s="383">
        <v>23</v>
      </c>
      <c r="D19" s="383">
        <v>24</v>
      </c>
      <c r="E19" s="383"/>
      <c r="F19" s="383">
        <v>12</v>
      </c>
      <c r="G19" s="382"/>
    </row>
    <row r="20" spans="1:7" x14ac:dyDescent="0.25">
      <c r="A20" s="368"/>
      <c r="B20" s="375" t="s">
        <v>785</v>
      </c>
      <c r="C20" s="383">
        <v>188</v>
      </c>
      <c r="D20" s="383">
        <v>136</v>
      </c>
      <c r="E20" s="383"/>
      <c r="F20" s="383">
        <v>83</v>
      </c>
      <c r="G20" s="382"/>
    </row>
    <row r="21" spans="1:7" x14ac:dyDescent="0.25">
      <c r="A21" s="368"/>
      <c r="B21" s="375" t="s">
        <v>786</v>
      </c>
      <c r="C21" s="383">
        <v>174</v>
      </c>
      <c r="D21" s="383">
        <v>121</v>
      </c>
      <c r="E21" s="383"/>
      <c r="F21" s="383">
        <v>73</v>
      </c>
      <c r="G21" s="382"/>
    </row>
    <row r="22" spans="1:7" ht="13.2" customHeight="1" x14ac:dyDescent="0.25">
      <c r="A22" s="368"/>
      <c r="B22" s="381" t="s">
        <v>789</v>
      </c>
      <c r="C22" s="380"/>
      <c r="D22" s="379"/>
      <c r="E22" s="378"/>
      <c r="F22" s="378"/>
      <c r="G22" s="283"/>
    </row>
    <row r="23" spans="1:7" x14ac:dyDescent="0.25">
      <c r="A23" s="368" t="s">
        <v>13</v>
      </c>
      <c r="B23" s="376" t="s">
        <v>778</v>
      </c>
      <c r="C23" s="377">
        <v>0.89</v>
      </c>
      <c r="D23" s="377">
        <v>0.89</v>
      </c>
      <c r="E23" s="377">
        <v>0.96</v>
      </c>
      <c r="F23" s="377">
        <v>0.91</v>
      </c>
      <c r="G23" s="369"/>
    </row>
    <row r="24" spans="1:7" x14ac:dyDescent="0.25">
      <c r="A24" s="368" t="s">
        <v>13</v>
      </c>
      <c r="B24" s="376" t="s">
        <v>779</v>
      </c>
      <c r="C24" s="370">
        <f>C26/C25</f>
        <v>9.314516129032258</v>
      </c>
      <c r="D24" s="370">
        <f>D26/D25</f>
        <v>9.2038834951456305</v>
      </c>
      <c r="E24" s="370">
        <f>E26/E25</f>
        <v>8.0714285714285712</v>
      </c>
      <c r="F24" s="370">
        <f>F26/F25</f>
        <v>9.9122807017543852</v>
      </c>
      <c r="G24" s="369"/>
    </row>
    <row r="25" spans="1:7" x14ac:dyDescent="0.25">
      <c r="A25" s="368"/>
      <c r="B25" s="375" t="s">
        <v>790</v>
      </c>
      <c r="C25" s="374">
        <v>124</v>
      </c>
      <c r="D25" s="374">
        <v>103</v>
      </c>
      <c r="E25" s="374">
        <v>14</v>
      </c>
      <c r="F25" s="374">
        <v>57</v>
      </c>
      <c r="G25" s="367"/>
    </row>
    <row r="26" spans="1:7" x14ac:dyDescent="0.25">
      <c r="A26" s="368"/>
      <c r="B26" s="375" t="s">
        <v>785</v>
      </c>
      <c r="C26" s="374">
        <v>1155</v>
      </c>
      <c r="D26" s="374">
        <v>948</v>
      </c>
      <c r="E26" s="374">
        <v>113</v>
      </c>
      <c r="F26" s="374">
        <v>565</v>
      </c>
      <c r="G26" s="367"/>
    </row>
    <row r="27" spans="1:7" x14ac:dyDescent="0.25">
      <c r="A27" s="368"/>
      <c r="B27" s="375" t="s">
        <v>786</v>
      </c>
      <c r="C27" s="374">
        <v>1023</v>
      </c>
      <c r="D27" s="374">
        <v>842</v>
      </c>
      <c r="E27" s="374">
        <v>109</v>
      </c>
      <c r="F27" s="374">
        <v>514</v>
      </c>
      <c r="G27" s="367"/>
    </row>
    <row r="28" spans="1:7" x14ac:dyDescent="0.25">
      <c r="A28" s="368"/>
      <c r="B28" s="317"/>
      <c r="C28" s="374"/>
      <c r="D28" s="374"/>
      <c r="E28" s="374"/>
      <c r="F28" s="374"/>
      <c r="G28" s="367"/>
    </row>
    <row r="29" spans="1:7" ht="13.2" customHeight="1" x14ac:dyDescent="0.25">
      <c r="A29" s="368"/>
      <c r="B29" s="373" t="s">
        <v>791</v>
      </c>
      <c r="C29" s="372"/>
      <c r="D29" s="372"/>
      <c r="E29" s="372"/>
      <c r="F29" s="371"/>
      <c r="G29" s="283"/>
    </row>
    <row r="30" spans="1:7" x14ac:dyDescent="0.25">
      <c r="A30" s="368" t="s">
        <v>13</v>
      </c>
      <c r="B30" s="302" t="s">
        <v>778</v>
      </c>
      <c r="C30" s="369">
        <v>0.95</v>
      </c>
      <c r="D30" s="369">
        <v>0.96</v>
      </c>
      <c r="E30" s="369">
        <v>0.98</v>
      </c>
      <c r="F30" s="369">
        <v>0.97</v>
      </c>
      <c r="G30" s="369"/>
    </row>
    <row r="31" spans="1:7" x14ac:dyDescent="0.25">
      <c r="A31" s="368" t="s">
        <v>13</v>
      </c>
      <c r="B31" s="302" t="s">
        <v>779</v>
      </c>
      <c r="C31" s="370">
        <f>C33/C32</f>
        <v>7.5696202531645573</v>
      </c>
      <c r="D31" s="370">
        <f>D33/D32</f>
        <v>8.6455696202531644</v>
      </c>
      <c r="E31" s="370">
        <f>E33/E32</f>
        <v>6.2638888888888893</v>
      </c>
      <c r="F31" s="370">
        <f>F33/F32</f>
        <v>7.7121212121212119</v>
      </c>
      <c r="G31" s="369"/>
    </row>
    <row r="32" spans="1:7" x14ac:dyDescent="0.25">
      <c r="A32" s="368"/>
      <c r="B32" s="317" t="s">
        <v>792</v>
      </c>
      <c r="C32" s="367">
        <v>79</v>
      </c>
      <c r="D32" s="367">
        <v>79</v>
      </c>
      <c r="E32" s="367">
        <v>72</v>
      </c>
      <c r="F32" s="367">
        <v>66</v>
      </c>
      <c r="G32" s="367"/>
    </row>
    <row r="33" spans="1:7" x14ac:dyDescent="0.25">
      <c r="A33" s="368"/>
      <c r="B33" s="317" t="s">
        <v>785</v>
      </c>
      <c r="C33" s="367">
        <v>598</v>
      </c>
      <c r="D33" s="367">
        <v>683</v>
      </c>
      <c r="E33" s="367">
        <v>451</v>
      </c>
      <c r="F33" s="367">
        <v>509</v>
      </c>
      <c r="G33" s="367"/>
    </row>
    <row r="34" spans="1:7" x14ac:dyDescent="0.25">
      <c r="A34" s="368"/>
      <c r="B34" s="317" t="s">
        <v>786</v>
      </c>
      <c r="C34" s="367">
        <v>569</v>
      </c>
      <c r="D34" s="367">
        <v>652</v>
      </c>
      <c r="E34" s="367">
        <v>443</v>
      </c>
      <c r="F34" s="367">
        <v>492</v>
      </c>
      <c r="G34" s="367"/>
    </row>
    <row r="35" spans="1:7" x14ac:dyDescent="0.25">
      <c r="B35" s="297" t="s">
        <v>688</v>
      </c>
      <c r="C35" s="297"/>
      <c r="D35" s="297"/>
      <c r="E35" s="297"/>
      <c r="F35" s="297"/>
      <c r="G35" s="297"/>
    </row>
    <row r="36" spans="1:7" ht="20.100000000000001" customHeight="1" x14ac:dyDescent="0.25">
      <c r="A36" s="366">
        <v>1</v>
      </c>
      <c r="B36" s="805"/>
      <c r="C36" s="806"/>
      <c r="D36" s="806"/>
      <c r="E36" s="806"/>
      <c r="F36" s="806"/>
      <c r="G36" s="807"/>
    </row>
    <row r="37" spans="1:7" ht="20.100000000000001" customHeight="1" x14ac:dyDescent="0.25">
      <c r="A37" s="366">
        <v>2</v>
      </c>
      <c r="B37" s="805"/>
      <c r="C37" s="806"/>
      <c r="D37" s="806"/>
      <c r="E37" s="806"/>
      <c r="F37" s="806"/>
      <c r="G37" s="807"/>
    </row>
    <row r="38" spans="1:7" ht="20.100000000000001" customHeight="1" x14ac:dyDescent="0.25">
      <c r="A38" s="366">
        <v>3</v>
      </c>
      <c r="B38" s="805"/>
      <c r="C38" s="806"/>
      <c r="D38" s="806"/>
      <c r="E38" s="806"/>
      <c r="F38" s="806"/>
      <c r="G38" s="807"/>
    </row>
    <row r="39" spans="1:7" ht="20.100000000000001" customHeight="1" x14ac:dyDescent="0.25">
      <c r="A39" s="366">
        <v>4</v>
      </c>
      <c r="B39" s="805"/>
      <c r="C39" s="806"/>
      <c r="D39" s="806"/>
      <c r="E39" s="806"/>
      <c r="F39" s="806"/>
      <c r="G39" s="807"/>
    </row>
    <row r="40" spans="1:7" ht="20.100000000000001" customHeight="1" x14ac:dyDescent="0.25">
      <c r="A40" s="366">
        <v>5</v>
      </c>
      <c r="B40" s="805"/>
      <c r="C40" s="806"/>
      <c r="D40" s="806"/>
      <c r="E40" s="806"/>
      <c r="F40" s="806"/>
      <c r="G40" s="807"/>
    </row>
  </sheetData>
  <sheetProtection insertColumns="0" insertRows="0"/>
  <mergeCells count="7">
    <mergeCell ref="B40:G40"/>
    <mergeCell ref="A1:G1"/>
    <mergeCell ref="A2:B2"/>
    <mergeCell ref="B36:G36"/>
    <mergeCell ref="B37:G37"/>
    <mergeCell ref="B38:G38"/>
    <mergeCell ref="B39:G39"/>
  </mergeCells>
  <pageMargins left="0.7" right="0.7" top="0.5" bottom="0.5" header="0.3" footer="0.3"/>
  <pageSetup orientation="portrait" r:id="rId1"/>
  <headerFooter>
    <oddHeader>&amp;LRevised October 2018&amp;C21</oddHeader>
    <oddFooter>&amp;L&amp;"Garamond,Regular"Revised April 2016&amp;C&amp;"Garamond,Regular"20</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DE34-2980-488B-9720-B4FDF7E0A7E4}">
  <dimension ref="A1:J54"/>
  <sheetViews>
    <sheetView zoomScaleNormal="100" workbookViewId="0">
      <selection activeCell="M21" sqref="M21"/>
    </sheetView>
  </sheetViews>
  <sheetFormatPr defaultColWidth="9.109375" defaultRowHeight="13.2" x14ac:dyDescent="0.25"/>
  <cols>
    <col min="1" max="1" width="1.88671875" style="6" customWidth="1"/>
    <col min="2" max="2" width="26.5546875" style="6" customWidth="1"/>
    <col min="3" max="3" width="9.6640625" style="6" customWidth="1"/>
    <col min="4" max="4" width="1.5546875" style="6" customWidth="1"/>
    <col min="5" max="6" width="9.109375" style="6"/>
    <col min="7" max="7" width="72.44140625" style="6" customWidth="1"/>
    <col min="8" max="8" width="17.33203125" style="6" customWidth="1"/>
    <col min="9" max="9" width="9.109375" style="6"/>
    <col min="10" max="10" width="45.88671875" style="6" customWidth="1"/>
    <col min="11" max="16384" width="9.109375" style="6"/>
  </cols>
  <sheetData>
    <row r="1" spans="1:10" s="29" customFormat="1" ht="15.6" x14ac:dyDescent="0.3">
      <c r="A1" s="588" t="s">
        <v>793</v>
      </c>
      <c r="B1" s="588"/>
      <c r="C1" s="588"/>
      <c r="D1" s="588"/>
      <c r="E1" s="588"/>
      <c r="F1" s="588"/>
      <c r="G1" s="588"/>
      <c r="H1" s="588"/>
      <c r="I1" s="588"/>
      <c r="J1" s="588"/>
    </row>
    <row r="2" spans="1:10" s="29" customFormat="1" ht="15.6" x14ac:dyDescent="0.3">
      <c r="A2" s="588" t="s">
        <v>794</v>
      </c>
      <c r="B2" s="588"/>
      <c r="C2" s="588"/>
      <c r="D2" s="588"/>
      <c r="E2" s="588"/>
      <c r="F2" s="588"/>
      <c r="G2" s="588"/>
      <c r="H2" s="588"/>
      <c r="I2" s="588"/>
      <c r="J2" s="588"/>
    </row>
    <row r="4" spans="1:10" s="11" customFormat="1" ht="35.25" customHeight="1" x14ac:dyDescent="0.25">
      <c r="A4" s="20" t="s">
        <v>17</v>
      </c>
      <c r="B4" s="11" t="s">
        <v>795</v>
      </c>
      <c r="C4" s="405" t="s">
        <v>796</v>
      </c>
      <c r="D4" s="404" t="s">
        <v>17</v>
      </c>
      <c r="E4" s="826" t="s">
        <v>797</v>
      </c>
      <c r="F4" s="827"/>
      <c r="G4" s="828"/>
      <c r="H4" s="46" t="s">
        <v>798</v>
      </c>
      <c r="I4" s="827" t="s">
        <v>799</v>
      </c>
      <c r="J4" s="828"/>
    </row>
    <row r="5" spans="1:10" ht="35.25" customHeight="1" x14ac:dyDescent="0.25">
      <c r="B5" s="6" t="s">
        <v>800</v>
      </c>
      <c r="C5" s="40">
        <v>2022</v>
      </c>
      <c r="E5" s="819" t="s">
        <v>801</v>
      </c>
      <c r="F5" s="820"/>
      <c r="G5" s="829"/>
      <c r="I5" s="830" t="s">
        <v>491</v>
      </c>
      <c r="J5" s="831"/>
    </row>
    <row r="6" spans="1:10" ht="61.5" customHeight="1" x14ac:dyDescent="0.25">
      <c r="B6" s="6" t="s">
        <v>802</v>
      </c>
      <c r="C6" s="40">
        <v>2021</v>
      </c>
      <c r="E6" s="821" t="s">
        <v>803</v>
      </c>
      <c r="F6" s="822"/>
      <c r="G6" s="822"/>
      <c r="H6" s="205" t="s">
        <v>804</v>
      </c>
      <c r="I6" s="817" t="s">
        <v>805</v>
      </c>
      <c r="J6" s="818"/>
    </row>
    <row r="7" spans="1:10" ht="21.75" customHeight="1" x14ac:dyDescent="0.25">
      <c r="B7" s="6" t="s">
        <v>806</v>
      </c>
      <c r="C7" s="40" t="s">
        <v>132</v>
      </c>
      <c r="E7" s="821" t="s">
        <v>807</v>
      </c>
      <c r="F7" s="822"/>
      <c r="G7" s="822"/>
      <c r="H7" s="395" t="s">
        <v>132</v>
      </c>
      <c r="I7" s="817" t="s">
        <v>808</v>
      </c>
      <c r="J7" s="818"/>
    </row>
    <row r="8" spans="1:10" x14ac:dyDescent="0.25">
      <c r="B8" s="6" t="s">
        <v>809</v>
      </c>
      <c r="C8" s="40">
        <v>2022</v>
      </c>
      <c r="E8" s="821" t="s">
        <v>810</v>
      </c>
      <c r="F8" s="822"/>
      <c r="G8" s="822"/>
      <c r="H8" s="395" t="s">
        <v>132</v>
      </c>
      <c r="I8" s="817" t="s">
        <v>491</v>
      </c>
      <c r="J8" s="818"/>
    </row>
    <row r="9" spans="1:10" ht="13.2" customHeight="1" x14ac:dyDescent="0.25">
      <c r="B9" s="6" t="s">
        <v>811</v>
      </c>
      <c r="C9" s="40">
        <v>2022</v>
      </c>
      <c r="E9" s="821" t="s">
        <v>812</v>
      </c>
      <c r="F9" s="822"/>
      <c r="G9" s="822"/>
      <c r="H9" s="395" t="s">
        <v>132</v>
      </c>
      <c r="I9" s="817" t="s">
        <v>491</v>
      </c>
      <c r="J9" s="818"/>
    </row>
    <row r="10" spans="1:10" x14ac:dyDescent="0.25">
      <c r="B10" s="6" t="s">
        <v>813</v>
      </c>
      <c r="C10" s="40" t="s">
        <v>814</v>
      </c>
      <c r="E10" s="821" t="s">
        <v>815</v>
      </c>
      <c r="F10" s="822"/>
      <c r="G10" s="822"/>
      <c r="H10" s="395" t="s">
        <v>132</v>
      </c>
      <c r="I10" s="817" t="s">
        <v>808</v>
      </c>
      <c r="J10" s="818"/>
    </row>
    <row r="11" spans="1:10" ht="12.75" customHeight="1" x14ac:dyDescent="0.25">
      <c r="B11" s="6" t="s">
        <v>816</v>
      </c>
      <c r="C11" s="40" t="s">
        <v>814</v>
      </c>
      <c r="E11" s="821" t="s">
        <v>815</v>
      </c>
      <c r="F11" s="822"/>
      <c r="G11" s="822"/>
      <c r="H11" s="395" t="s">
        <v>132</v>
      </c>
      <c r="I11" s="817" t="s">
        <v>808</v>
      </c>
      <c r="J11" s="818"/>
    </row>
    <row r="12" spans="1:10" ht="12.75" customHeight="1" x14ac:dyDescent="0.25">
      <c r="B12" s="6" t="s">
        <v>817</v>
      </c>
      <c r="C12" s="40">
        <v>2021</v>
      </c>
      <c r="E12" s="821" t="s">
        <v>818</v>
      </c>
      <c r="F12" s="822"/>
      <c r="G12" s="822"/>
      <c r="H12" s="395" t="s">
        <v>132</v>
      </c>
      <c r="I12" s="817" t="s">
        <v>808</v>
      </c>
      <c r="J12" s="818"/>
    </row>
    <row r="13" spans="1:10" x14ac:dyDescent="0.25">
      <c r="B13" s="6" t="s">
        <v>412</v>
      </c>
      <c r="C13" s="40" t="s">
        <v>132</v>
      </c>
      <c r="E13" s="821" t="s">
        <v>819</v>
      </c>
      <c r="F13" s="822"/>
      <c r="G13" s="822"/>
      <c r="H13" s="395" t="s">
        <v>132</v>
      </c>
      <c r="I13" s="403" t="s">
        <v>820</v>
      </c>
      <c r="J13" s="39" t="s">
        <v>132</v>
      </c>
    </row>
    <row r="14" spans="1:10" x14ac:dyDescent="0.25">
      <c r="B14" s="6" t="s">
        <v>821</v>
      </c>
      <c r="C14" s="40" t="s">
        <v>132</v>
      </c>
      <c r="E14" s="821" t="s">
        <v>822</v>
      </c>
      <c r="F14" s="822"/>
      <c r="G14" s="822"/>
      <c r="H14" s="402" t="s">
        <v>132</v>
      </c>
      <c r="I14" s="399" t="s">
        <v>823</v>
      </c>
      <c r="J14" s="401"/>
    </row>
    <row r="15" spans="1:10" x14ac:dyDescent="0.25">
      <c r="B15" s="6" t="s">
        <v>824</v>
      </c>
      <c r="C15" s="40" t="s">
        <v>132</v>
      </c>
      <c r="E15" s="825" t="s">
        <v>132</v>
      </c>
      <c r="F15" s="823"/>
      <c r="G15" s="823"/>
      <c r="H15" s="395" t="s">
        <v>132</v>
      </c>
      <c r="I15" s="817" t="s">
        <v>132</v>
      </c>
      <c r="J15" s="818"/>
    </row>
    <row r="16" spans="1:10" x14ac:dyDescent="0.25">
      <c r="B16" s="89"/>
      <c r="C16" s="89"/>
      <c r="E16" s="622"/>
      <c r="F16" s="626"/>
      <c r="G16" s="627"/>
      <c r="I16" s="808"/>
      <c r="J16" s="810"/>
    </row>
    <row r="17" spans="1:10" x14ac:dyDescent="0.25">
      <c r="B17" s="89"/>
      <c r="C17" s="89"/>
      <c r="E17" s="622"/>
      <c r="F17" s="626"/>
      <c r="G17" s="627"/>
      <c r="I17" s="808"/>
      <c r="J17" s="810"/>
    </row>
    <row r="19" spans="1:10" x14ac:dyDescent="0.25">
      <c r="A19" s="11" t="s">
        <v>13</v>
      </c>
      <c r="B19" s="11" t="s">
        <v>825</v>
      </c>
      <c r="C19" s="400"/>
      <c r="H19" s="212" t="s">
        <v>132</v>
      </c>
    </row>
    <row r="20" spans="1:10" x14ac:dyDescent="0.25">
      <c r="B20" s="6" t="s">
        <v>826</v>
      </c>
      <c r="C20" s="41" t="s">
        <v>132</v>
      </c>
      <c r="E20" s="821" t="s">
        <v>827</v>
      </c>
      <c r="F20" s="822"/>
      <c r="G20" s="822"/>
      <c r="H20" s="395" t="s">
        <v>132</v>
      </c>
      <c r="I20" s="823" t="s">
        <v>491</v>
      </c>
      <c r="J20" s="824"/>
    </row>
    <row r="21" spans="1:10" ht="30.75" customHeight="1" x14ac:dyDescent="0.25">
      <c r="A21" s="6" t="s">
        <v>13</v>
      </c>
      <c r="B21" s="6" t="s">
        <v>828</v>
      </c>
      <c r="C21" s="40" t="s">
        <v>132</v>
      </c>
      <c r="E21" s="819" t="s">
        <v>829</v>
      </c>
      <c r="F21" s="820"/>
      <c r="G21" s="820"/>
      <c r="H21" s="395" t="s">
        <v>132</v>
      </c>
      <c r="I21" s="817" t="s">
        <v>830</v>
      </c>
      <c r="J21" s="818"/>
    </row>
    <row r="22" spans="1:10" x14ac:dyDescent="0.25">
      <c r="B22" s="6" t="s">
        <v>831</v>
      </c>
      <c r="C22" s="40">
        <v>2021</v>
      </c>
      <c r="E22" s="397" t="s">
        <v>815</v>
      </c>
      <c r="F22" s="396"/>
      <c r="G22" s="396"/>
      <c r="H22" s="395" t="s">
        <v>832</v>
      </c>
      <c r="I22" s="817" t="s">
        <v>808</v>
      </c>
      <c r="J22" s="818"/>
    </row>
    <row r="23" spans="1:10" x14ac:dyDescent="0.25">
      <c r="B23" s="6" t="s">
        <v>833</v>
      </c>
      <c r="C23" s="40">
        <v>2022</v>
      </c>
      <c r="E23" s="397" t="s">
        <v>815</v>
      </c>
      <c r="F23" s="396"/>
      <c r="G23" s="396"/>
      <c r="H23" s="395" t="s">
        <v>834</v>
      </c>
      <c r="I23" s="817" t="s">
        <v>808</v>
      </c>
      <c r="J23" s="818"/>
    </row>
    <row r="24" spans="1:10" x14ac:dyDescent="0.25">
      <c r="B24" s="6" t="s">
        <v>835</v>
      </c>
      <c r="C24" s="40">
        <v>2021</v>
      </c>
      <c r="E24" s="819" t="s">
        <v>836</v>
      </c>
      <c r="F24" s="820"/>
      <c r="G24" s="820"/>
      <c r="H24" s="395" t="s">
        <v>837</v>
      </c>
      <c r="I24" s="817" t="s">
        <v>808</v>
      </c>
      <c r="J24" s="818"/>
    </row>
    <row r="25" spans="1:10" ht="28.5" customHeight="1" x14ac:dyDescent="0.25">
      <c r="B25" s="6" t="s">
        <v>838</v>
      </c>
      <c r="C25" s="40">
        <v>2022</v>
      </c>
      <c r="E25" s="819" t="s">
        <v>839</v>
      </c>
      <c r="F25" s="820"/>
      <c r="G25" s="820"/>
      <c r="H25" s="398" t="s">
        <v>840</v>
      </c>
      <c r="I25" s="817" t="s">
        <v>808</v>
      </c>
      <c r="J25" s="818"/>
    </row>
    <row r="26" spans="1:10" x14ac:dyDescent="0.25">
      <c r="B26" s="6" t="s">
        <v>841</v>
      </c>
      <c r="C26" s="40">
        <v>2022</v>
      </c>
      <c r="E26" s="397" t="s">
        <v>815</v>
      </c>
      <c r="F26" s="396"/>
      <c r="G26" s="396"/>
      <c r="H26" s="395" t="s">
        <v>132</v>
      </c>
      <c r="I26" s="817" t="s">
        <v>808</v>
      </c>
      <c r="J26" s="818"/>
    </row>
    <row r="27" spans="1:10" x14ac:dyDescent="0.25">
      <c r="B27" s="6" t="s">
        <v>842</v>
      </c>
      <c r="C27" s="40">
        <v>2021</v>
      </c>
      <c r="E27" s="397" t="s">
        <v>815</v>
      </c>
      <c r="F27" s="396"/>
      <c r="G27" s="396"/>
      <c r="H27" s="395" t="s">
        <v>132</v>
      </c>
      <c r="I27" s="817" t="s">
        <v>808</v>
      </c>
      <c r="J27" s="818"/>
    </row>
    <row r="28" spans="1:10" x14ac:dyDescent="0.25">
      <c r="B28" s="6" t="s">
        <v>843</v>
      </c>
      <c r="C28" s="40">
        <v>2021</v>
      </c>
      <c r="E28" s="819" t="s">
        <v>815</v>
      </c>
      <c r="F28" s="820"/>
      <c r="G28" s="820"/>
      <c r="H28" s="395" t="s">
        <v>132</v>
      </c>
      <c r="I28" s="817" t="s">
        <v>808</v>
      </c>
      <c r="J28" s="818"/>
    </row>
    <row r="29" spans="1:10" x14ac:dyDescent="0.25">
      <c r="B29" s="6" t="s">
        <v>824</v>
      </c>
      <c r="C29" s="40" t="s">
        <v>132</v>
      </c>
      <c r="E29" s="816" t="s">
        <v>132</v>
      </c>
      <c r="F29" s="817"/>
      <c r="G29" s="817"/>
      <c r="H29" s="395" t="s">
        <v>132</v>
      </c>
      <c r="I29" s="817" t="s">
        <v>132</v>
      </c>
      <c r="J29" s="818"/>
    </row>
    <row r="30" spans="1:10" ht="12.75" customHeight="1" x14ac:dyDescent="0.25">
      <c r="B30" s="41" t="s">
        <v>132</v>
      </c>
      <c r="C30" s="39" t="s">
        <v>132</v>
      </c>
      <c r="E30" s="819" t="s">
        <v>844</v>
      </c>
      <c r="F30" s="820"/>
      <c r="G30" s="820"/>
      <c r="H30" s="395" t="s">
        <v>132</v>
      </c>
      <c r="I30" s="817" t="s">
        <v>132</v>
      </c>
      <c r="J30" s="818"/>
    </row>
    <row r="31" spans="1:10" x14ac:dyDescent="0.25">
      <c r="B31" s="40" t="s">
        <v>132</v>
      </c>
      <c r="C31" s="39" t="s">
        <v>132</v>
      </c>
      <c r="E31" s="819" t="s">
        <v>845</v>
      </c>
      <c r="F31" s="820"/>
      <c r="G31" s="820"/>
      <c r="H31" s="395" t="s">
        <v>132</v>
      </c>
      <c r="I31" s="817" t="s">
        <v>846</v>
      </c>
      <c r="J31" s="818"/>
    </row>
    <row r="33" spans="1:10" x14ac:dyDescent="0.25">
      <c r="A33" s="11" t="s">
        <v>13</v>
      </c>
      <c r="B33" s="11" t="s">
        <v>847</v>
      </c>
      <c r="C33" s="50"/>
    </row>
    <row r="34" spans="1:10" x14ac:dyDescent="0.25">
      <c r="B34" s="6" t="s">
        <v>848</v>
      </c>
      <c r="C34" s="89"/>
      <c r="E34" s="808"/>
      <c r="F34" s="809"/>
      <c r="G34" s="810"/>
      <c r="I34" s="808"/>
      <c r="J34" s="810"/>
    </row>
    <row r="35" spans="1:10" x14ac:dyDescent="0.25">
      <c r="B35" s="6" t="s">
        <v>805</v>
      </c>
      <c r="C35" s="89"/>
      <c r="E35" s="808"/>
      <c r="F35" s="809"/>
      <c r="G35" s="810"/>
      <c r="I35" s="808"/>
      <c r="J35" s="810"/>
    </row>
    <row r="36" spans="1:10" x14ac:dyDescent="0.25">
      <c r="B36" s="6" t="s">
        <v>849</v>
      </c>
      <c r="C36" s="89"/>
      <c r="E36" s="808"/>
      <c r="F36" s="809"/>
      <c r="G36" s="810"/>
      <c r="I36" s="808"/>
      <c r="J36" s="810"/>
    </row>
    <row r="37" spans="1:10" x14ac:dyDescent="0.25">
      <c r="B37" s="6" t="s">
        <v>824</v>
      </c>
      <c r="C37" s="89"/>
      <c r="E37" s="808"/>
      <c r="F37" s="809"/>
      <c r="G37" s="810"/>
      <c r="I37" s="808"/>
      <c r="J37" s="810"/>
    </row>
    <row r="38" spans="1:10" x14ac:dyDescent="0.25">
      <c r="B38" s="89"/>
      <c r="C38" s="89"/>
      <c r="E38" s="808"/>
      <c r="F38" s="809"/>
      <c r="G38" s="810"/>
      <c r="I38" s="808"/>
      <c r="J38" s="810"/>
    </row>
    <row r="39" spans="1:10" x14ac:dyDescent="0.25">
      <c r="B39" s="89"/>
      <c r="C39" s="89"/>
      <c r="E39" s="808"/>
      <c r="F39" s="809"/>
      <c r="G39" s="810"/>
      <c r="I39" s="808"/>
      <c r="J39" s="810"/>
    </row>
    <row r="40" spans="1:10" x14ac:dyDescent="0.25">
      <c r="I40" s="12"/>
      <c r="J40" s="12"/>
    </row>
    <row r="41" spans="1:10" ht="29.25" customHeight="1" x14ac:dyDescent="0.25">
      <c r="A41" s="394" t="s">
        <v>17</v>
      </c>
      <c r="B41" s="11" t="s">
        <v>437</v>
      </c>
      <c r="C41" s="86" t="s">
        <v>796</v>
      </c>
      <c r="D41" s="393"/>
      <c r="E41" s="811" t="s">
        <v>850</v>
      </c>
      <c r="F41" s="811"/>
      <c r="G41" s="811"/>
      <c r="H41" s="393"/>
      <c r="I41" s="812" t="s">
        <v>799</v>
      </c>
      <c r="J41" s="812"/>
    </row>
    <row r="42" spans="1:10" x14ac:dyDescent="0.25">
      <c r="B42" s="391"/>
      <c r="C42" s="392"/>
      <c r="E42" s="813"/>
      <c r="F42" s="814"/>
      <c r="G42" s="815"/>
      <c r="I42" s="813"/>
      <c r="J42" s="815"/>
    </row>
    <row r="43" spans="1:10" x14ac:dyDescent="0.25">
      <c r="B43" s="391"/>
      <c r="C43" s="89"/>
      <c r="E43" s="808"/>
      <c r="F43" s="809"/>
      <c r="G43" s="810"/>
      <c r="I43" s="808"/>
      <c r="J43" s="810"/>
    </row>
    <row r="44" spans="1:10" x14ac:dyDescent="0.25">
      <c r="B44" s="391"/>
      <c r="C44" s="89"/>
      <c r="E44" s="808"/>
      <c r="F44" s="809"/>
      <c r="G44" s="810"/>
      <c r="I44" s="808"/>
      <c r="J44" s="810"/>
    </row>
    <row r="45" spans="1:10" x14ac:dyDescent="0.25">
      <c r="B45" s="391"/>
      <c r="C45" s="89"/>
      <c r="E45" s="808"/>
      <c r="F45" s="809"/>
      <c r="G45" s="810"/>
      <c r="I45" s="808"/>
      <c r="J45" s="810"/>
    </row>
    <row r="46" spans="1:10" x14ac:dyDescent="0.25">
      <c r="B46" s="391"/>
      <c r="C46" s="89"/>
      <c r="E46" s="808"/>
      <c r="F46" s="809"/>
      <c r="G46" s="810"/>
      <c r="I46" s="808"/>
      <c r="J46" s="810"/>
    </row>
    <row r="49" spans="2:10" x14ac:dyDescent="0.25">
      <c r="B49" s="6" t="s">
        <v>101</v>
      </c>
    </row>
    <row r="50" spans="2:10" x14ac:dyDescent="0.25">
      <c r="B50" s="599"/>
      <c r="C50" s="600"/>
      <c r="D50" s="600"/>
      <c r="E50" s="600"/>
      <c r="F50" s="600"/>
      <c r="G50" s="600"/>
      <c r="H50" s="600"/>
      <c r="I50" s="600"/>
      <c r="J50" s="601"/>
    </row>
    <row r="51" spans="2:10" x14ac:dyDescent="0.25">
      <c r="B51" s="602"/>
      <c r="C51" s="603"/>
      <c r="D51" s="603"/>
      <c r="E51" s="603"/>
      <c r="F51" s="603"/>
      <c r="G51" s="603"/>
      <c r="H51" s="603"/>
      <c r="I51" s="603"/>
      <c r="J51" s="604"/>
    </row>
    <row r="52" spans="2:10" x14ac:dyDescent="0.25">
      <c r="B52" s="602"/>
      <c r="C52" s="603"/>
      <c r="D52" s="603"/>
      <c r="E52" s="603"/>
      <c r="F52" s="603"/>
      <c r="G52" s="603"/>
      <c r="H52" s="603"/>
      <c r="I52" s="603"/>
      <c r="J52" s="604"/>
    </row>
    <row r="53" spans="2:10" x14ac:dyDescent="0.25">
      <c r="B53" s="602"/>
      <c r="C53" s="603"/>
      <c r="D53" s="603"/>
      <c r="E53" s="603"/>
      <c r="F53" s="603"/>
      <c r="G53" s="603"/>
      <c r="H53" s="603"/>
      <c r="I53" s="603"/>
      <c r="J53" s="604"/>
    </row>
    <row r="54" spans="2:10" x14ac:dyDescent="0.25">
      <c r="B54" s="605"/>
      <c r="C54" s="606"/>
      <c r="D54" s="606"/>
      <c r="E54" s="606"/>
      <c r="F54" s="606"/>
      <c r="G54" s="606"/>
      <c r="H54" s="606"/>
      <c r="I54" s="606"/>
      <c r="J54" s="607"/>
    </row>
  </sheetData>
  <sheetProtection insertColumns="0" insertRows="0"/>
  <mergeCells count="73">
    <mergeCell ref="A1:J1"/>
    <mergeCell ref="A2:J2"/>
    <mergeCell ref="E4:G4"/>
    <mergeCell ref="I4:J4"/>
    <mergeCell ref="E5:G5"/>
    <mergeCell ref="I5:J5"/>
    <mergeCell ref="E6:G6"/>
    <mergeCell ref="I6:J6"/>
    <mergeCell ref="E7:G7"/>
    <mergeCell ref="I7:J7"/>
    <mergeCell ref="E8:G8"/>
    <mergeCell ref="I8:J8"/>
    <mergeCell ref="E9:G9"/>
    <mergeCell ref="I9:J9"/>
    <mergeCell ref="E10:G10"/>
    <mergeCell ref="I10:J10"/>
    <mergeCell ref="E11:G11"/>
    <mergeCell ref="I11:J11"/>
    <mergeCell ref="E12:G12"/>
    <mergeCell ref="I12:J12"/>
    <mergeCell ref="E13:G13"/>
    <mergeCell ref="E14:G14"/>
    <mergeCell ref="E15:G15"/>
    <mergeCell ref="I15:J15"/>
    <mergeCell ref="E16:G16"/>
    <mergeCell ref="I16:J16"/>
    <mergeCell ref="E17:G17"/>
    <mergeCell ref="I17:J17"/>
    <mergeCell ref="E20:G20"/>
    <mergeCell ref="I20:J20"/>
    <mergeCell ref="E21:G21"/>
    <mergeCell ref="I21:J21"/>
    <mergeCell ref="I22:J22"/>
    <mergeCell ref="I23:J23"/>
    <mergeCell ref="E24:G24"/>
    <mergeCell ref="I24:J24"/>
    <mergeCell ref="E25:G25"/>
    <mergeCell ref="I25:J25"/>
    <mergeCell ref="I26:J26"/>
    <mergeCell ref="I27:J27"/>
    <mergeCell ref="E28:G28"/>
    <mergeCell ref="I28:J28"/>
    <mergeCell ref="E29:G29"/>
    <mergeCell ref="I29:J29"/>
    <mergeCell ref="E30:G30"/>
    <mergeCell ref="I30:J30"/>
    <mergeCell ref="E31:G31"/>
    <mergeCell ref="I31:J31"/>
    <mergeCell ref="E34:G34"/>
    <mergeCell ref="I34:J34"/>
    <mergeCell ref="E35:G35"/>
    <mergeCell ref="I35:J35"/>
    <mergeCell ref="E36:G36"/>
    <mergeCell ref="I36:J36"/>
    <mergeCell ref="E37:G37"/>
    <mergeCell ref="I37:J37"/>
    <mergeCell ref="E38:G38"/>
    <mergeCell ref="I38:J38"/>
    <mergeCell ref="E39:G39"/>
    <mergeCell ref="I39:J39"/>
    <mergeCell ref="E41:G41"/>
    <mergeCell ref="I41:J41"/>
    <mergeCell ref="E42:G42"/>
    <mergeCell ref="I42:J42"/>
    <mergeCell ref="E43:G43"/>
    <mergeCell ref="I43:J43"/>
    <mergeCell ref="B50:J54"/>
    <mergeCell ref="E44:G44"/>
    <mergeCell ref="I44:J44"/>
    <mergeCell ref="E45:G45"/>
    <mergeCell ref="I45:J45"/>
    <mergeCell ref="E46:G46"/>
    <mergeCell ref="I46:J46"/>
  </mergeCells>
  <hyperlinks>
    <hyperlink ref="E5" r:id="rId1" xr:uid="{F8DF5EC5-3CF2-436F-B573-2CC8776621C6}"/>
    <hyperlink ref="E6" r:id="rId2" xr:uid="{A752F398-0CB0-4AB8-B7C6-2781F230B44F}"/>
    <hyperlink ref="E7" r:id="rId3" xr:uid="{39B59837-43F0-42C7-ACEC-6218092551CE}"/>
    <hyperlink ref="E8" r:id="rId4" xr:uid="{55E48265-9870-4316-8C71-D71C076D1CE2}"/>
    <hyperlink ref="E9" r:id="rId5" xr:uid="{E5A2FA05-A0C7-4D07-8E34-57D052FE42CF}"/>
    <hyperlink ref="E10" r:id="rId6" xr:uid="{92058CF6-FEA6-4FB5-A535-3C423700A9B8}"/>
    <hyperlink ref="E11" r:id="rId7" xr:uid="{9E53896A-E412-4083-A1DD-3C4DB83B4152}"/>
    <hyperlink ref="E12" r:id="rId8" xr:uid="{148AA932-63A1-4291-BA31-C0AF65E16AA1}"/>
    <hyperlink ref="E13" r:id="rId9" xr:uid="{4D1AA57A-ACFA-49B9-80BC-94E1AF50F28D}"/>
    <hyperlink ref="E14" r:id="rId10" xr:uid="{8970FD14-F0F1-425A-8E5E-86428A25F6DC}"/>
    <hyperlink ref="E20" r:id="rId11" xr:uid="{539EA8AB-BE4C-4DF4-92B6-BBE91B18D8BD}"/>
    <hyperlink ref="E21" r:id="rId12" xr:uid="{248DBEA8-29AA-44E9-B372-DD22C428B22C}"/>
    <hyperlink ref="E22" r:id="rId13" xr:uid="{9F428083-51EE-44E2-82DE-C8E375AD5FC9}"/>
    <hyperlink ref="E23" r:id="rId14" xr:uid="{E242FC34-7E86-4968-BD0E-099DBE0D429D}"/>
    <hyperlink ref="E24" r:id="rId15" xr:uid="{6299C2AD-4837-4697-92A7-44D71E292C45}"/>
    <hyperlink ref="E25" r:id="rId16" display="https://www.wmcc.edu/wp-content/uploads/2022/09/2022-2023-Handbook.pdf_x000a_Student Handbook (pg. 53)" xr:uid="{3BA7148C-4C43-4FFA-BF8E-15581EA3C564}"/>
    <hyperlink ref="E26" r:id="rId17" xr:uid="{89842EFB-1124-40E7-9878-92DCA46AE859}"/>
    <hyperlink ref="E27" r:id="rId18" xr:uid="{D5BE25DE-A94E-4B1D-B88D-5F0DC475EE0B}"/>
    <hyperlink ref="E28" r:id="rId19" xr:uid="{05F4E56A-8650-41E7-8A66-BBFA5BACFF76}"/>
    <hyperlink ref="E30" r:id="rId20" xr:uid="{343AC967-CF0B-41A1-820B-2FA44A0165CB}"/>
    <hyperlink ref="E31" r:id="rId21" xr:uid="{AD7AD3E5-6C6C-443F-AE8D-7D42C7FDD438}"/>
    <hyperlink ref="E25:G25" r:id="rId22" display="https://www.wmcc.edu/wp-content/uploads/2022/09/2022-2023-Handbook.pdf " xr:uid="{0720FDCC-FC4F-4E3F-A409-A53F2FCE5B57}"/>
  </hyperlinks>
  <pageMargins left="0.75" right="0.75" top="0.75" bottom="0.75" header="0.5" footer="0.5"/>
  <pageSetup orientation="portrait" r:id="rId23"/>
  <headerFooter alignWithMargins="0">
    <oddFooter>&amp;L&amp;"Garamond,Regular"Revised October 2018&amp;C&amp;"Garamond,Regular"22</oddFooter>
  </headerFooter>
  <legacyDrawing r:id="rId2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ED70-A686-4805-90CD-ED6212C50469}">
  <dimension ref="A1:I47"/>
  <sheetViews>
    <sheetView topLeftCell="A8" zoomScaleNormal="100" workbookViewId="0">
      <selection activeCell="G15" sqref="G15"/>
    </sheetView>
  </sheetViews>
  <sheetFormatPr defaultColWidth="9.109375" defaultRowHeight="13.2" x14ac:dyDescent="0.25"/>
  <cols>
    <col min="1" max="1" width="45.88671875" style="407" customWidth="1"/>
    <col min="2" max="2" width="36.5546875" style="407" customWidth="1"/>
    <col min="3" max="3" width="40.33203125" style="406" customWidth="1"/>
    <col min="4" max="4" width="29.44140625" style="6" customWidth="1"/>
    <col min="5" max="5" width="9.109375" style="6"/>
    <col min="6" max="6" width="30.88671875" style="6" bestFit="1" customWidth="1"/>
    <col min="7" max="7" width="38.109375" style="6" bestFit="1" customWidth="1"/>
    <col min="8" max="8" width="28.33203125" style="6" bestFit="1" customWidth="1"/>
    <col min="9" max="9" width="9.109375" style="6"/>
    <col min="10" max="10" width="35.33203125" style="6" bestFit="1" customWidth="1"/>
    <col min="11" max="11" width="32.44140625" style="6" bestFit="1" customWidth="1"/>
    <col min="12" max="12" width="83.6640625" style="6" bestFit="1" customWidth="1"/>
    <col min="13" max="14" width="9.109375" style="6"/>
    <col min="15" max="15" width="39.44140625" style="6" bestFit="1" customWidth="1"/>
    <col min="16" max="18" width="9.109375" style="6"/>
    <col min="19" max="19" width="26.109375" style="6" bestFit="1" customWidth="1"/>
    <col min="20" max="21" width="9.109375" style="6"/>
    <col min="22" max="22" width="68" style="6" bestFit="1" customWidth="1"/>
    <col min="23" max="29" width="9.109375" style="6"/>
    <col min="30" max="30" width="28.5546875" style="6" bestFit="1" customWidth="1"/>
    <col min="31" max="31" width="55" style="6" bestFit="1" customWidth="1"/>
    <col min="32" max="36" width="9.109375" style="6"/>
    <col min="37" max="37" width="83.6640625" style="6" bestFit="1" customWidth="1"/>
    <col min="38" max="16384" width="9.109375" style="6"/>
  </cols>
  <sheetData>
    <row r="1" spans="1:9" ht="15.6" x14ac:dyDescent="0.3">
      <c r="A1" s="588" t="s">
        <v>793</v>
      </c>
      <c r="B1" s="588"/>
      <c r="C1" s="446"/>
      <c r="D1" s="29"/>
      <c r="E1" s="29"/>
      <c r="F1" s="29"/>
      <c r="G1" s="29"/>
      <c r="H1" s="29"/>
      <c r="I1" s="29"/>
    </row>
    <row r="2" spans="1:9" ht="15.6" x14ac:dyDescent="0.25">
      <c r="A2" s="834" t="s">
        <v>851</v>
      </c>
      <c r="B2" s="834"/>
    </row>
    <row r="3" spans="1:9" ht="17.399999999999999" x14ac:dyDescent="0.3">
      <c r="A3" s="445"/>
      <c r="B3" s="444"/>
    </row>
    <row r="4" spans="1:9" ht="26.4" x14ac:dyDescent="0.25">
      <c r="A4" s="86" t="s">
        <v>852</v>
      </c>
      <c r="B4" s="86" t="s">
        <v>853</v>
      </c>
      <c r="C4" s="443" t="s">
        <v>854</v>
      </c>
    </row>
    <row r="5" spans="1:9" s="415" customFormat="1" ht="26.4" x14ac:dyDescent="0.3">
      <c r="A5" s="442" t="s">
        <v>855</v>
      </c>
      <c r="B5" s="418" t="s">
        <v>856</v>
      </c>
      <c r="C5" s="441" t="s">
        <v>857</v>
      </c>
    </row>
    <row r="6" spans="1:9" s="415" customFormat="1" ht="48.75" customHeight="1" x14ac:dyDescent="0.3">
      <c r="A6" s="442" t="s">
        <v>858</v>
      </c>
      <c r="B6" s="418" t="s">
        <v>859</v>
      </c>
      <c r="C6" s="414"/>
    </row>
    <row r="7" spans="1:9" s="415" customFormat="1" ht="47.25" customHeight="1" x14ac:dyDescent="0.3">
      <c r="A7" s="442" t="s">
        <v>858</v>
      </c>
      <c r="B7" s="418" t="s">
        <v>860</v>
      </c>
      <c r="C7" s="441" t="s">
        <v>861</v>
      </c>
    </row>
    <row r="8" spans="1:9" s="434" customFormat="1" ht="198" x14ac:dyDescent="0.3">
      <c r="A8" s="440" t="s">
        <v>862</v>
      </c>
      <c r="B8" s="439" t="s">
        <v>863</v>
      </c>
      <c r="C8" s="414" t="s">
        <v>864</v>
      </c>
    </row>
    <row r="9" spans="1:9" s="434" customFormat="1" ht="48.75" customHeight="1" x14ac:dyDescent="0.3">
      <c r="A9" s="427" t="s">
        <v>865</v>
      </c>
      <c r="B9" s="429" t="s">
        <v>866</v>
      </c>
      <c r="C9" s="438" t="s">
        <v>867</v>
      </c>
    </row>
    <row r="10" spans="1:9" s="434" customFormat="1" ht="55.5" customHeight="1" x14ac:dyDescent="0.3">
      <c r="A10" s="437" t="s">
        <v>865</v>
      </c>
      <c r="B10" s="436" t="s">
        <v>868</v>
      </c>
      <c r="C10" s="435" t="s">
        <v>869</v>
      </c>
    </row>
    <row r="11" spans="1:9" s="415" customFormat="1" ht="39.6" x14ac:dyDescent="0.25">
      <c r="A11" s="427" t="s">
        <v>870</v>
      </c>
      <c r="B11" s="433" t="s">
        <v>871</v>
      </c>
      <c r="C11" s="432" t="s">
        <v>872</v>
      </c>
    </row>
    <row r="12" spans="1:9" s="415" customFormat="1" x14ac:dyDescent="0.25">
      <c r="A12" s="427" t="s">
        <v>870</v>
      </c>
      <c r="B12" s="431" t="s">
        <v>873</v>
      </c>
      <c r="C12" s="430" t="s">
        <v>874</v>
      </c>
    </row>
    <row r="13" spans="1:9" s="415" customFormat="1" ht="39.6" x14ac:dyDescent="0.3">
      <c r="A13" s="427" t="s">
        <v>875</v>
      </c>
      <c r="B13" s="429" t="s">
        <v>871</v>
      </c>
      <c r="C13" s="428" t="s">
        <v>876</v>
      </c>
    </row>
    <row r="14" spans="1:9" s="415" customFormat="1" ht="66" x14ac:dyDescent="0.3">
      <c r="A14" s="427" t="s">
        <v>877</v>
      </c>
      <c r="B14" s="426" t="s">
        <v>878</v>
      </c>
      <c r="C14" s="425" t="s">
        <v>879</v>
      </c>
    </row>
    <row r="15" spans="1:9" s="415" customFormat="1" ht="184.8" x14ac:dyDescent="0.25">
      <c r="A15" s="424" t="s">
        <v>880</v>
      </c>
      <c r="B15" s="423" t="s">
        <v>881</v>
      </c>
      <c r="C15" s="422" t="s">
        <v>882</v>
      </c>
    </row>
    <row r="16" spans="1:9" s="415" customFormat="1" ht="30" customHeight="1" x14ac:dyDescent="0.3">
      <c r="A16" s="832" t="s">
        <v>883</v>
      </c>
      <c r="B16" s="833"/>
      <c r="C16" s="421"/>
    </row>
    <row r="17" spans="1:4" s="415" customFormat="1" ht="26.4" x14ac:dyDescent="0.3">
      <c r="A17" s="411" t="s">
        <v>884</v>
      </c>
      <c r="B17" s="420" t="s">
        <v>885</v>
      </c>
      <c r="C17" s="414"/>
    </row>
    <row r="18" spans="1:4" s="415" customFormat="1" ht="39.6" x14ac:dyDescent="0.3">
      <c r="A18" s="417" t="s">
        <v>886</v>
      </c>
      <c r="B18" s="418" t="s">
        <v>887</v>
      </c>
      <c r="C18" s="414"/>
      <c r="D18" s="419" t="s">
        <v>888</v>
      </c>
    </row>
    <row r="19" spans="1:4" s="415" customFormat="1" ht="45.6" customHeight="1" x14ac:dyDescent="0.3">
      <c r="A19" s="417"/>
      <c r="B19" s="418" t="s">
        <v>64</v>
      </c>
      <c r="C19" s="414"/>
    </row>
    <row r="20" spans="1:4" s="415" customFormat="1" x14ac:dyDescent="0.3">
      <c r="A20" s="417"/>
      <c r="B20" s="416"/>
      <c r="C20" s="414"/>
    </row>
    <row r="21" spans="1:4" s="415" customFormat="1" x14ac:dyDescent="0.3">
      <c r="A21" s="417"/>
      <c r="B21" s="416"/>
      <c r="C21" s="414"/>
    </row>
    <row r="22" spans="1:4" s="415" customFormat="1" x14ac:dyDescent="0.3">
      <c r="A22" s="417"/>
      <c r="B22" s="416"/>
      <c r="C22" s="414"/>
    </row>
    <row r="23" spans="1:4" x14ac:dyDescent="0.25">
      <c r="A23" s="413"/>
      <c r="B23" s="412"/>
      <c r="C23" s="414"/>
    </row>
    <row r="24" spans="1:4" x14ac:dyDescent="0.25">
      <c r="A24" s="413"/>
      <c r="B24" s="412"/>
      <c r="C24" s="414"/>
    </row>
    <row r="25" spans="1:4" x14ac:dyDescent="0.25">
      <c r="A25" s="413"/>
      <c r="B25" s="412"/>
      <c r="C25" s="414"/>
    </row>
    <row r="26" spans="1:4" x14ac:dyDescent="0.25">
      <c r="A26" s="413"/>
      <c r="B26" s="412"/>
      <c r="C26" s="414"/>
    </row>
    <row r="27" spans="1:4" x14ac:dyDescent="0.25">
      <c r="A27" s="413"/>
      <c r="B27" s="412"/>
      <c r="C27" s="414"/>
    </row>
    <row r="28" spans="1:4" x14ac:dyDescent="0.25">
      <c r="A28" s="413"/>
      <c r="B28" s="412"/>
      <c r="C28" s="414"/>
    </row>
    <row r="29" spans="1:4" x14ac:dyDescent="0.25">
      <c r="A29" s="413"/>
      <c r="B29" s="412"/>
      <c r="C29" s="414"/>
    </row>
    <row r="30" spans="1:4" x14ac:dyDescent="0.25">
      <c r="A30" s="413"/>
      <c r="B30" s="412"/>
      <c r="C30" s="414"/>
    </row>
    <row r="31" spans="1:4" x14ac:dyDescent="0.25">
      <c r="A31" s="413"/>
      <c r="B31" s="412"/>
      <c r="C31" s="408"/>
    </row>
    <row r="32" spans="1:4" x14ac:dyDescent="0.25">
      <c r="A32" s="413"/>
      <c r="B32" s="412"/>
      <c r="C32" s="408"/>
    </row>
    <row r="33" spans="1:3" x14ac:dyDescent="0.25">
      <c r="A33" s="413"/>
      <c r="B33" s="412"/>
      <c r="C33" s="408"/>
    </row>
    <row r="34" spans="1:3" x14ac:dyDescent="0.25">
      <c r="A34" s="413"/>
      <c r="B34" s="412"/>
      <c r="C34" s="408"/>
    </row>
    <row r="35" spans="1:3" x14ac:dyDescent="0.25">
      <c r="A35" s="413"/>
      <c r="B35" s="412"/>
      <c r="C35" s="408"/>
    </row>
    <row r="36" spans="1:3" x14ac:dyDescent="0.25">
      <c r="A36" s="413"/>
      <c r="B36" s="412"/>
      <c r="C36" s="408"/>
    </row>
    <row r="37" spans="1:3" x14ac:dyDescent="0.25">
      <c r="A37" s="413"/>
      <c r="B37" s="412"/>
      <c r="C37" s="408"/>
    </row>
    <row r="38" spans="1:3" x14ac:dyDescent="0.25">
      <c r="C38" s="408"/>
    </row>
    <row r="39" spans="1:3" x14ac:dyDescent="0.25">
      <c r="A39" s="411" t="s">
        <v>889</v>
      </c>
      <c r="B39" s="410"/>
      <c r="C39" s="408"/>
    </row>
    <row r="40" spans="1:3" x14ac:dyDescent="0.25">
      <c r="A40" s="205" t="s">
        <v>890</v>
      </c>
      <c r="B40" s="409"/>
      <c r="C40" s="408"/>
    </row>
    <row r="41" spans="1:3" x14ac:dyDescent="0.25">
      <c r="A41" s="205" t="s">
        <v>891</v>
      </c>
      <c r="B41" s="409"/>
      <c r="C41" s="408"/>
    </row>
    <row r="42" spans="1:3" x14ac:dyDescent="0.25">
      <c r="A42" s="38"/>
      <c r="C42" s="408"/>
    </row>
    <row r="43" spans="1:3" x14ac:dyDescent="0.25">
      <c r="A43" s="6" t="s">
        <v>101</v>
      </c>
      <c r="B43" s="38"/>
      <c r="C43" s="408"/>
    </row>
    <row r="44" spans="1:3" x14ac:dyDescent="0.25">
      <c r="A44" s="599"/>
      <c r="B44" s="601"/>
      <c r="C44" s="408"/>
    </row>
    <row r="45" spans="1:3" x14ac:dyDescent="0.25">
      <c r="A45" s="602"/>
      <c r="B45" s="604"/>
      <c r="C45" s="408"/>
    </row>
    <row r="46" spans="1:3" x14ac:dyDescent="0.25">
      <c r="A46" s="602"/>
      <c r="B46" s="604"/>
      <c r="C46" s="408"/>
    </row>
    <row r="47" spans="1:3" x14ac:dyDescent="0.25">
      <c r="A47" s="605"/>
      <c r="B47" s="607"/>
      <c r="C47" s="408"/>
    </row>
  </sheetData>
  <sheetProtection insertColumns="0" insertRows="0"/>
  <mergeCells count="4">
    <mergeCell ref="A44:B47"/>
    <mergeCell ref="A16:B16"/>
    <mergeCell ref="A1:B1"/>
    <mergeCell ref="A2:B2"/>
  </mergeCells>
  <hyperlinks>
    <hyperlink ref="B5" r:id="rId1" display="https://www.wmcc.edu/contact/" xr:uid="{CE9689CB-408C-4311-B2C5-CE1126096BEA}"/>
    <hyperlink ref="B10" r:id="rId2" xr:uid="{C948B58D-636E-4C4A-9DF6-64337BDEA9E2}"/>
    <hyperlink ref="B11" r:id="rId3" xr:uid="{2E847EC9-BCD5-4A4E-895C-355386326E86}"/>
    <hyperlink ref="B14" r:id="rId4" display="https://www.wmcc.edu/wp-content/uploads/2022/09/2022-2023-Handbook.pdf_x000a_Student handbook: p 48 STUDENT CODE OF CONDUCT AND JUDICIAL PROCESS_x000a_pg 53 student handbook" xr:uid="{C11463FD-B6E5-4A75-9E51-73799355B827}"/>
    <hyperlink ref="B18" r:id="rId5" xr:uid="{767A0EFF-ACB2-4937-A1A2-03CFC8A18947}"/>
    <hyperlink ref="B19" r:id="rId6" xr:uid="{AE9C75C6-4FB8-4771-BBEC-91BBF0053CA8}"/>
    <hyperlink ref="B8" r:id="rId7" display="https://catalog.wmcc.edu/_x000a_Admissions Policy for Students with Disabilities (p. 28)_x000a_Admissions Policy for Homeschool Students (p.28)_x000a_Change of Major &amp; Dual Majors (p.28)_x000a_Criminal Background Checks (p. 29)_x000a_Dual Admission with University System of NH (p. 29)" xr:uid="{4E2FDA3A-7901-4F75-BDAF-BF301336C83A}"/>
    <hyperlink ref="B7" r:id="rId8" display="https://www.wmcc.edu/current-students/sis-logging-in/" xr:uid="{C82184AB-19A3-4C14-9A29-4E6733B60E27}"/>
    <hyperlink ref="B6" r:id="rId9" xr:uid="{4C30C8B0-091A-4730-A30F-EAFD78626133}"/>
    <hyperlink ref="B9" r:id="rId10" xr:uid="{504306FF-AC98-42C6-9A2E-B420C5973817}"/>
    <hyperlink ref="B12" r:id="rId11" xr:uid="{83D0838E-47AA-47C6-8719-756F5AE5C013}"/>
    <hyperlink ref="B13" r:id="rId12" xr:uid="{23327541-8135-482E-B59E-DFEF3C53BD8B}"/>
  </hyperlinks>
  <pageMargins left="0.75" right="0.75" top="0.75" bottom="0.47" header="0.5" footer="0.32"/>
  <pageSetup orientation="portrait" r:id="rId13"/>
  <headerFooter alignWithMargins="0">
    <oddFooter>&amp;L&amp;"Garamond,Regular"Revised October 2018&amp;C&amp;"Garamond,Regular"23</oddFooter>
  </headerFooter>
  <drawing r:id="rId1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1DA5-C18C-4AF9-8FA7-295E2B4D93D0}">
  <dimension ref="A1:C37"/>
  <sheetViews>
    <sheetView topLeftCell="A16" zoomScaleNormal="100" workbookViewId="0">
      <selection activeCell="B20" sqref="B20"/>
    </sheetView>
  </sheetViews>
  <sheetFormatPr defaultColWidth="9.109375" defaultRowHeight="13.2" x14ac:dyDescent="0.25"/>
  <cols>
    <col min="1" max="1" width="37.6640625" style="407" customWidth="1"/>
    <col min="2" max="2" width="60.6640625" style="407" customWidth="1"/>
    <col min="3" max="3" width="36.88671875" style="38" customWidth="1"/>
    <col min="4" max="16384" width="9.109375" style="6"/>
  </cols>
  <sheetData>
    <row r="1" spans="1:3" ht="15.6" x14ac:dyDescent="0.25">
      <c r="A1" s="834" t="s">
        <v>793</v>
      </c>
      <c r="B1" s="834"/>
    </row>
    <row r="2" spans="1:3" ht="15.6" x14ac:dyDescent="0.25">
      <c r="A2" s="834" t="s">
        <v>892</v>
      </c>
      <c r="B2" s="834"/>
    </row>
    <row r="3" spans="1:3" ht="17.399999999999999" x14ac:dyDescent="0.3">
      <c r="A3" s="445"/>
      <c r="B3" s="444"/>
    </row>
    <row r="4" spans="1:3" x14ac:dyDescent="0.25">
      <c r="A4" s="462" t="s">
        <v>852</v>
      </c>
      <c r="B4" s="461" t="s">
        <v>54</v>
      </c>
      <c r="C4" s="443" t="s">
        <v>854</v>
      </c>
    </row>
    <row r="5" spans="1:3" x14ac:dyDescent="0.25">
      <c r="A5" s="453" t="s">
        <v>893</v>
      </c>
      <c r="B5" s="460" t="s">
        <v>894</v>
      </c>
      <c r="C5" s="450"/>
    </row>
    <row r="6" spans="1:3" ht="349.2" customHeight="1" x14ac:dyDescent="0.25">
      <c r="A6" s="449" t="s">
        <v>895</v>
      </c>
      <c r="B6" s="457" t="s">
        <v>812</v>
      </c>
      <c r="C6" s="459" t="s">
        <v>896</v>
      </c>
    </row>
    <row r="7" spans="1:3" ht="204.6" customHeight="1" x14ac:dyDescent="0.25">
      <c r="A7" s="449" t="s">
        <v>897</v>
      </c>
      <c r="B7" s="451" t="s">
        <v>898</v>
      </c>
      <c r="C7" s="450" t="s">
        <v>899</v>
      </c>
    </row>
    <row r="8" spans="1:3" ht="104.4" customHeight="1" x14ac:dyDescent="0.25">
      <c r="A8" s="449" t="s">
        <v>900</v>
      </c>
      <c r="B8" s="448" t="s">
        <v>901</v>
      </c>
      <c r="C8" s="447" t="s">
        <v>902</v>
      </c>
    </row>
    <row r="9" spans="1:3" ht="92.4" x14ac:dyDescent="0.25">
      <c r="A9" s="449" t="s">
        <v>903</v>
      </c>
      <c r="B9" s="448" t="s">
        <v>904</v>
      </c>
      <c r="C9" s="447" t="s">
        <v>905</v>
      </c>
    </row>
    <row r="10" spans="1:3" ht="52.8" x14ac:dyDescent="0.25">
      <c r="A10" s="449" t="s">
        <v>906</v>
      </c>
      <c r="B10" s="448" t="s">
        <v>907</v>
      </c>
      <c r="C10" s="450" t="s">
        <v>908</v>
      </c>
    </row>
    <row r="11" spans="1:3" ht="187.2" customHeight="1" x14ac:dyDescent="0.25">
      <c r="A11" s="449" t="s">
        <v>909</v>
      </c>
      <c r="B11" s="457" t="s">
        <v>910</v>
      </c>
      <c r="C11" s="430" t="s">
        <v>911</v>
      </c>
    </row>
    <row r="12" spans="1:3" ht="95.4" customHeight="1" x14ac:dyDescent="0.25">
      <c r="A12" s="449" t="s">
        <v>912</v>
      </c>
      <c r="B12" s="448" t="s">
        <v>913</v>
      </c>
      <c r="C12" s="459"/>
    </row>
    <row r="13" spans="1:3" ht="28.95" customHeight="1" x14ac:dyDescent="0.25">
      <c r="A13" s="453" t="s">
        <v>914</v>
      </c>
      <c r="B13" s="448" t="s">
        <v>915</v>
      </c>
      <c r="C13" s="450"/>
    </row>
    <row r="14" spans="1:3" ht="198" x14ac:dyDescent="0.25">
      <c r="A14" s="449" t="s">
        <v>916</v>
      </c>
      <c r="B14" s="448" t="s">
        <v>917</v>
      </c>
      <c r="C14" s="450" t="s">
        <v>918</v>
      </c>
    </row>
    <row r="15" spans="1:3" ht="26.4" x14ac:dyDescent="0.25">
      <c r="A15" s="449" t="s">
        <v>919</v>
      </c>
      <c r="B15" s="448" t="s">
        <v>812</v>
      </c>
      <c r="C15" s="450" t="s">
        <v>920</v>
      </c>
    </row>
    <row r="16" spans="1:3" ht="198" x14ac:dyDescent="0.25">
      <c r="A16" s="449" t="s">
        <v>921</v>
      </c>
      <c r="B16" s="458" t="s">
        <v>922</v>
      </c>
      <c r="C16" s="450" t="s">
        <v>923</v>
      </c>
    </row>
    <row r="17" spans="1:3" ht="145.19999999999999" x14ac:dyDescent="0.25">
      <c r="A17" s="449" t="s">
        <v>924</v>
      </c>
      <c r="B17" s="448" t="s">
        <v>925</v>
      </c>
      <c r="C17" s="450"/>
    </row>
    <row r="18" spans="1:3" ht="66" x14ac:dyDescent="0.25">
      <c r="A18" s="453" t="s">
        <v>926</v>
      </c>
      <c r="B18" s="448" t="s">
        <v>927</v>
      </c>
      <c r="C18" s="450"/>
    </row>
    <row r="19" spans="1:3" ht="52.8" x14ac:dyDescent="0.25">
      <c r="A19" s="453" t="s">
        <v>928</v>
      </c>
      <c r="B19" s="448" t="s">
        <v>929</v>
      </c>
      <c r="C19" s="450"/>
    </row>
    <row r="20" spans="1:3" ht="409.6" x14ac:dyDescent="0.25">
      <c r="A20" s="453" t="s">
        <v>930</v>
      </c>
      <c r="B20" s="448" t="s">
        <v>931</v>
      </c>
      <c r="C20" s="450"/>
    </row>
    <row r="21" spans="1:3" ht="31.95" customHeight="1" x14ac:dyDescent="0.25">
      <c r="A21" s="453" t="s">
        <v>932</v>
      </c>
      <c r="B21" s="448" t="s">
        <v>933</v>
      </c>
      <c r="C21" s="450"/>
    </row>
    <row r="22" spans="1:3" ht="198.6" customHeight="1" x14ac:dyDescent="0.25">
      <c r="A22" s="449" t="s">
        <v>934</v>
      </c>
      <c r="B22" s="456" t="s">
        <v>935</v>
      </c>
      <c r="C22" s="450" t="s">
        <v>936</v>
      </c>
    </row>
    <row r="23" spans="1:3" ht="79.2" x14ac:dyDescent="0.25">
      <c r="A23" s="449" t="s">
        <v>937</v>
      </c>
      <c r="B23" s="448" t="s">
        <v>938</v>
      </c>
      <c r="C23" s="447" t="s">
        <v>939</v>
      </c>
    </row>
    <row r="24" spans="1:3" ht="105.6" x14ac:dyDescent="0.25">
      <c r="A24" s="449" t="s">
        <v>940</v>
      </c>
      <c r="B24" s="448" t="s">
        <v>941</v>
      </c>
      <c r="C24" s="447" t="s">
        <v>942</v>
      </c>
    </row>
    <row r="25" spans="1:3" ht="66" x14ac:dyDescent="0.25">
      <c r="A25" s="449" t="s">
        <v>943</v>
      </c>
      <c r="B25" s="448" t="s">
        <v>944</v>
      </c>
      <c r="C25" s="447" t="s">
        <v>945</v>
      </c>
    </row>
    <row r="26" spans="1:3" ht="156" customHeight="1" x14ac:dyDescent="0.25">
      <c r="A26" s="449" t="s">
        <v>946</v>
      </c>
      <c r="B26" s="456" t="s">
        <v>947</v>
      </c>
      <c r="C26" s="450" t="s">
        <v>948</v>
      </c>
    </row>
    <row r="27" spans="1:3" ht="117.6" customHeight="1" x14ac:dyDescent="0.25">
      <c r="A27" s="449" t="s">
        <v>949</v>
      </c>
      <c r="B27" s="456" t="s">
        <v>950</v>
      </c>
      <c r="C27" s="430" t="s">
        <v>951</v>
      </c>
    </row>
    <row r="28" spans="1:3" ht="14.1" customHeight="1" x14ac:dyDescent="0.25">
      <c r="A28" s="453" t="s">
        <v>952</v>
      </c>
      <c r="B28" s="448" t="s">
        <v>953</v>
      </c>
      <c r="C28" s="450"/>
    </row>
    <row r="29" spans="1:3" ht="66" x14ac:dyDescent="0.25">
      <c r="A29" s="453" t="s">
        <v>954</v>
      </c>
      <c r="B29" s="448" t="s">
        <v>955</v>
      </c>
      <c r="C29" s="450"/>
    </row>
    <row r="30" spans="1:3" ht="99" customHeight="1" x14ac:dyDescent="0.25">
      <c r="A30" s="449" t="s">
        <v>956</v>
      </c>
      <c r="B30" s="457" t="s">
        <v>957</v>
      </c>
      <c r="C30" s="450" t="s">
        <v>958</v>
      </c>
    </row>
    <row r="31" spans="1:3" ht="24" x14ac:dyDescent="0.25">
      <c r="A31" s="453" t="s">
        <v>959</v>
      </c>
      <c r="B31" s="456"/>
      <c r="C31" s="454" t="s">
        <v>960</v>
      </c>
    </row>
    <row r="32" spans="1:3" ht="27.6" customHeight="1" x14ac:dyDescent="0.25">
      <c r="A32" s="453" t="s">
        <v>961</v>
      </c>
      <c r="B32" s="455"/>
      <c r="C32" s="454" t="s">
        <v>960</v>
      </c>
    </row>
    <row r="33" spans="1:3" ht="26.4" x14ac:dyDescent="0.25">
      <c r="A33" s="453" t="s">
        <v>962</v>
      </c>
      <c r="B33" s="452" t="s">
        <v>871</v>
      </c>
      <c r="C33" s="450" t="s">
        <v>963</v>
      </c>
    </row>
    <row r="34" spans="1:3" ht="68.400000000000006" customHeight="1" x14ac:dyDescent="0.25">
      <c r="A34" s="449" t="s">
        <v>964</v>
      </c>
      <c r="B34" s="451" t="s">
        <v>965</v>
      </c>
      <c r="C34" s="450"/>
    </row>
    <row r="35" spans="1:3" ht="52.8" x14ac:dyDescent="0.25">
      <c r="A35" s="449" t="s">
        <v>966</v>
      </c>
      <c r="B35" s="448" t="s">
        <v>967</v>
      </c>
      <c r="C35" s="450"/>
    </row>
    <row r="36" spans="1:3" ht="105.6" x14ac:dyDescent="0.25">
      <c r="A36" s="449" t="s">
        <v>968</v>
      </c>
      <c r="B36" s="448" t="s">
        <v>969</v>
      </c>
      <c r="C36" s="447" t="s">
        <v>970</v>
      </c>
    </row>
    <row r="37" spans="1:3" ht="39.6" x14ac:dyDescent="0.25">
      <c r="A37" s="449" t="s">
        <v>971</v>
      </c>
      <c r="B37" s="448" t="s">
        <v>972</v>
      </c>
      <c r="C37" s="447" t="s">
        <v>973</v>
      </c>
    </row>
  </sheetData>
  <sheetProtection insertColumns="0" insertRows="0"/>
  <mergeCells count="2">
    <mergeCell ref="A1:B1"/>
    <mergeCell ref="A2:B2"/>
  </mergeCells>
  <hyperlinks>
    <hyperlink ref="B5" r:id="rId1" xr:uid="{1E7D5969-F6C3-4659-8303-1E989070BDD9}"/>
    <hyperlink ref="B8" r:id="rId2" display="https://www.wmcc.edu/about/mission/" xr:uid="{74B992BC-AFC5-4844-B77A-9F26E3696877}"/>
    <hyperlink ref="B9" r:id="rId3" display="https://catalog.wmcc.edu/the-educated-person" xr:uid="{9CCF5766-0DA0-433C-983B-9A722DC08FEC}"/>
    <hyperlink ref="B19" r:id="rId4" display="https://www.wmcc.edu/academics/course-schedules/" xr:uid="{BCF6422B-E759-4C9E-B495-1ABC9BBEC3D6}"/>
    <hyperlink ref="B18" r:id="rId5" display="https://www.wmcc.edu/programs/" xr:uid="{DC6EA415-F1B4-48F6-BA36-2A386B55CF52}"/>
    <hyperlink ref="B17" r:id="rId6" display="https://www.wmcc.edu/current-students/academic-forms/_x000a__x000a_" xr:uid="{10731BE9-A54C-49A2-A65E-6D1D6CD60E7C}"/>
    <hyperlink ref="B14" r:id="rId7" display="https://www.wmcc.edu/affordability/college-expenses/" xr:uid="{F586C115-942A-4533-B3B0-97236CF52072}"/>
    <hyperlink ref="B6" r:id="rId8" display="https://www.wmcc.edu/wp-content/uploads/2022/09/2022-2023-Handbook.pdf _x000a__x000a_Pg. 6-Academic Honesty_x000a_Pg. 16 Accident, Injury or Illness_x000a_Pg. 27-Affirmative Action_x000a_Pg. 44- Alcohol &amp; Drug Policy (look into this) not a policy only contact info_x000a_Pg. 27- American with Disabilities Act_x000a_Pg. 40- Campus Secutity Policy_x000a_Pg. 16- Cancelation of Classes_x000a_Pg. 43- Class and Lab Safety_x000a_Pg. 8 - Computer Use_x000a_Pg. 16- Conduct and General Regulations_x000a_Pg. 17- Dress Code_x000a_Pg. 2- Family Educational Rights &amp; Privacy Act (FERPA)_x000a_Pg. 43- Hazing Policy_x000a_Pg. 55- Judicial Committee_x000a_Pg. 48- Judicial Policies and Procedures_x000a_Pg. 11- Medical Leave of Absence_x000a_Pg. 27- Non-Discrimination Policy_x000a_Pg. 47- Sexual and Domestic Violence_x000a_Pg. 48- Student Code of Conduct_x000a_Pg. 52- Student Disciplinary Standards_x000a_Pg. 19- Students with Disabilities_x000a_Pg. 59- Student Rights_x000a__x000a__x000a_" xr:uid="{35C5E390-663E-470D-BE57-B27F475347E6}"/>
    <hyperlink ref="B10" r:id="rId9" display="https://catalog.wmcc.edu/   Pg. 6-Accreditation_x000a_https://www.wmcc.edu/wp-content/uploads/2022/09/2022-2023-Handbook.pdf   Pg. 1-Accreditation_x000a_" xr:uid="{93E2F9DD-9C70-40A8-9E43-9C5D3277AF67}"/>
    <hyperlink ref="B11" r:id="rId10" display="https://catalog.wmcc.edu/sites/default/files/pdf/pdf_generator/20222023-academic-catalog.pdf?1660325852_x000a__x000a__x000a_Pg. 7 -Staff Directories_x000a_Pg. 14 Academic Policies and Procedures_x000a_Pg. 28 Admissions Policy for Students with Disabilities_x000a_Pg. 28 Admissions Policy for Homeschool Students_x000a_Pg.28 Applications Procedures_x000a_Pg. 20 Attendance _x000a_Pg. 24 Course Registration_x000a_Pg. 11 Enrollment_x000a_Pg. ?? Preadmission Recommendations_x000a_Pg. Readmission to College_x000a_Pg. Transfer Applicants_x000a__x000a_" xr:uid="{67D765C8-5CC0-4262-AD0B-26EBA72ADEA7}"/>
    <hyperlink ref="B7" r:id="rId11" display="https://catalog.wmcc.edu/sites/default/files/pdf/pdf_generator/20222023-academic-catalog.pdf?1660325852" xr:uid="{A5DC56D3-B2A2-4224-ADC4-795AC95796B3}"/>
    <hyperlink ref="B12" r:id="rId12" display="https://catalog.wmcc.edu/sites/default/files/pdf/pdf_generator/20222023-academic-catalog.pdf?1660325852_x000a_Pg. 14- Academic Policies and Procedures_x000a_Pg. 30 College Transfers/Transfer Applicants/Transfer Credit_x000a_" xr:uid="{88A0E172-E8D6-4D1F-AF06-CBEEBFA2F017}"/>
    <hyperlink ref="B13" r:id="rId13" display="https://www.wmcc.edu/consumer-information/_x000a__x000a_" xr:uid="{A39A9CFD-24AC-4536-8000-311112E4AD71}"/>
    <hyperlink ref="B15" r:id="rId14" display="https://www.wmcc.edu/wp-content/uploads/2022/09/2022-2023-Handbook.pdf_x000a__x000a_Pg. 9 Conduct &amp; General Regulations_x000a_Pg. 48 Student Code of Conduct_x000a__x000a__x000a__x000a_" xr:uid="{40F10214-EB63-42BC-9B6A-C33DB224BDF1}"/>
    <hyperlink ref="B20" r:id="rId15" display="https://www.wmcc.edu/academics/high-school-cte-programs/running-start-program/_x000a_" xr:uid="{11902DC6-E13F-4789-9FCB-F22B8FB69DF5}"/>
    <hyperlink ref="B23" r:id="rId16" display="https://www.wmcc.edu/directory/_x000a_" xr:uid="{C7E30419-EB12-4238-AC19-E0BD366D7C51}"/>
    <hyperlink ref="B24" r:id="rId17" display="https://catalog.wmcc.edu/sites/default/files/pdf/pdf_generator/20222023-academic-catalog.pdf?1660325852_x000a_Pg. 6 Administration" xr:uid="{40DA3A50-2769-400B-8B83-F375E99A03D7}"/>
    <hyperlink ref="B25" r:id="rId18" display="https://www.ccsnh.edu/board-of-trustees/" xr:uid="{29E85D57-DCF6-409D-8E2E-9B6EBE4CFAB4}"/>
    <hyperlink ref="B21" r:id="rId19" xr:uid="{8973C88A-FDE8-4607-9400-41DDF1AD8E52}"/>
    <hyperlink ref="B28" r:id="rId20" xr:uid="{12E75280-139A-4D24-AEB1-E453921E40D6}"/>
    <hyperlink ref="B29" r:id="rId21" display="https://www.wmcc.edu/about/who-we-are/" xr:uid="{495DA02E-EF27-49A1-8C51-B2C6DDB47B5B}"/>
    <hyperlink ref="B30" r:id="rId22" display="https://www.wmcc.edu/student-experience/services-at-a-glance/" xr:uid="{1C321A98-6B73-4E86-B2A7-F55F4EFDF69A}"/>
    <hyperlink ref="B34" r:id="rId23" xr:uid="{4435AE96-B6D1-4AD0-8503-35F27E41B011}"/>
    <hyperlink ref="B35" r:id="rId24" display="https://www.wmcc.edu/affordability/college-expenses/" xr:uid="{5D28D698-F867-47F9-A6D7-45E999AA2106}"/>
    <hyperlink ref="B33" r:id="rId25" display="https://catalog.wmcc.edu/sites/default/files/pdf/pdf_generator/20222023-academic-catalog.pdf?1660325852_x000a_Pg. 26 The Educated Person" xr:uid="{0584FA31-9977-46CE-8BD7-2B0D99DAF9B8}"/>
    <hyperlink ref="B36" r:id="rId26" display="https://www.wmcc.edu/netcalc/index.html_x000a_" xr:uid="{2707C1DA-3856-4686-B11F-92534B6CE580}"/>
    <hyperlink ref="B37" r:id="rId27" display="https://catalog.wmcc.edu/accreditation " xr:uid="{5A68852D-DF30-4831-BB63-CB5D72FA1F95}"/>
  </hyperlinks>
  <pageMargins left="0.75" right="0.5" top="0.75" bottom="0.47" header="0.5" footer="0.32"/>
  <pageSetup orientation="portrait" r:id="rId28"/>
  <headerFooter alignWithMargins="0">
    <oddFooter>&amp;L&amp;"Garamond,Regular"Revised October 2018&amp;C&amp;"Garamond,Regular"24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CA0D5-2EEC-4F18-83F8-0B94142F043C}">
  <dimension ref="A1:L51"/>
  <sheetViews>
    <sheetView zoomScaleNormal="100" workbookViewId="0">
      <selection activeCell="M9" sqref="M9"/>
    </sheetView>
  </sheetViews>
  <sheetFormatPr defaultColWidth="9.109375" defaultRowHeight="13.2" x14ac:dyDescent="0.25"/>
  <cols>
    <col min="1" max="1" width="1.88671875" style="6" customWidth="1"/>
    <col min="2" max="2" width="28.44140625" style="6" customWidth="1"/>
    <col min="3" max="3" width="2.33203125" style="7" customWidth="1"/>
    <col min="4" max="4" width="11.33203125" style="7" customWidth="1"/>
    <col min="5" max="5" width="1.88671875" style="7" customWidth="1"/>
    <col min="6" max="6" width="16.6640625" style="7" customWidth="1"/>
    <col min="7" max="7" width="3.109375" style="7" customWidth="1"/>
    <col min="8" max="8" width="80.6640625" style="6" bestFit="1" customWidth="1"/>
    <col min="9" max="16384" width="9.109375" style="6"/>
  </cols>
  <sheetData>
    <row r="1" spans="1:9" ht="15.6" x14ac:dyDescent="0.3">
      <c r="A1" s="588" t="s">
        <v>42</v>
      </c>
      <c r="B1" s="588"/>
      <c r="C1" s="588"/>
      <c r="D1" s="588"/>
      <c r="E1" s="588"/>
      <c r="F1" s="588"/>
      <c r="G1" s="588"/>
      <c r="H1" s="588"/>
    </row>
    <row r="2" spans="1:9" ht="6.45" customHeight="1" x14ac:dyDescent="0.25">
      <c r="D2" s="6"/>
      <c r="E2" s="6"/>
      <c r="F2" s="6"/>
    </row>
    <row r="3" spans="1:9" x14ac:dyDescent="0.25">
      <c r="B3" s="11" t="s">
        <v>43</v>
      </c>
      <c r="D3" s="6"/>
      <c r="E3" s="6"/>
      <c r="F3" s="6"/>
    </row>
    <row r="4" spans="1:9" x14ac:dyDescent="0.25">
      <c r="B4" s="27" t="s">
        <v>44</v>
      </c>
      <c r="C4" s="32"/>
      <c r="D4" s="613" t="s">
        <v>45</v>
      </c>
      <c r="E4" s="614"/>
      <c r="F4" s="615"/>
      <c r="G4" s="32"/>
      <c r="H4" s="28" t="s">
        <v>46</v>
      </c>
    </row>
    <row r="5" spans="1:9" ht="34.200000000000003" customHeight="1" x14ac:dyDescent="0.25">
      <c r="B5" s="6" t="s">
        <v>47</v>
      </c>
      <c r="C5" s="20" t="s">
        <v>17</v>
      </c>
      <c r="D5" s="616" t="s">
        <v>48</v>
      </c>
      <c r="E5" s="617"/>
      <c r="F5" s="618"/>
      <c r="G5" s="20" t="s">
        <v>17</v>
      </c>
      <c r="H5" s="31" t="s">
        <v>49</v>
      </c>
    </row>
    <row r="7" spans="1:9" s="29" customFormat="1" ht="15.6" x14ac:dyDescent="0.3">
      <c r="A7" s="619" t="s">
        <v>50</v>
      </c>
      <c r="B7" s="619"/>
      <c r="C7" s="619"/>
      <c r="D7" s="619"/>
      <c r="E7" s="619"/>
      <c r="F7" s="619"/>
      <c r="G7" s="619"/>
      <c r="H7" s="619"/>
    </row>
    <row r="8" spans="1:9" s="29" customFormat="1" ht="7.2" customHeight="1" x14ac:dyDescent="0.3">
      <c r="A8" s="30"/>
      <c r="B8" s="30"/>
      <c r="C8" s="30"/>
      <c r="D8" s="30"/>
      <c r="E8" s="30"/>
      <c r="F8" s="30"/>
      <c r="G8" s="30"/>
      <c r="H8" s="30"/>
    </row>
    <row r="9" spans="1:9" s="26" customFormat="1" ht="63.75" customHeight="1" x14ac:dyDescent="0.3">
      <c r="A9" s="7"/>
      <c r="B9" s="16" t="s">
        <v>51</v>
      </c>
      <c r="C9" s="7"/>
      <c r="D9" s="28" t="s">
        <v>52</v>
      </c>
      <c r="E9" s="28"/>
      <c r="F9" s="28" t="s">
        <v>53</v>
      </c>
      <c r="G9" s="28"/>
      <c r="H9" s="27" t="s">
        <v>54</v>
      </c>
    </row>
    <row r="10" spans="1:9" x14ac:dyDescent="0.25">
      <c r="A10" s="11" t="s">
        <v>55</v>
      </c>
      <c r="C10" s="20" t="s">
        <v>17</v>
      </c>
      <c r="D10" s="19"/>
      <c r="F10" s="19" t="s">
        <v>56</v>
      </c>
      <c r="H10" s="22" t="s">
        <v>57</v>
      </c>
    </row>
    <row r="11" spans="1:9" ht="14.4" x14ac:dyDescent="0.3">
      <c r="B11" s="6" t="s">
        <v>58</v>
      </c>
      <c r="D11" s="19">
        <v>2023</v>
      </c>
      <c r="F11" s="19"/>
      <c r="H11" s="25" t="s">
        <v>59</v>
      </c>
    </row>
    <row r="12" spans="1:9" x14ac:dyDescent="0.25">
      <c r="B12" s="6" t="s">
        <v>60</v>
      </c>
      <c r="D12" s="6"/>
      <c r="E12" s="620"/>
      <c r="F12" s="620"/>
      <c r="G12" s="620"/>
      <c r="H12" s="620"/>
    </row>
    <row r="13" spans="1:9" ht="26.4" x14ac:dyDescent="0.25">
      <c r="B13" s="6" t="s">
        <v>61</v>
      </c>
      <c r="D13" s="23" t="s">
        <v>62</v>
      </c>
      <c r="E13" s="23"/>
      <c r="F13" s="23" t="s">
        <v>53</v>
      </c>
      <c r="G13" s="23"/>
      <c r="H13" s="17" t="s">
        <v>54</v>
      </c>
    </row>
    <row r="14" spans="1:9" ht="6.15" customHeight="1" x14ac:dyDescent="0.25">
      <c r="C14" s="6"/>
    </row>
    <row r="15" spans="1:9" x14ac:dyDescent="0.25">
      <c r="D15" s="19"/>
      <c r="F15" s="19" t="s">
        <v>63</v>
      </c>
      <c r="H15" s="22" t="s">
        <v>64</v>
      </c>
    </row>
    <row r="16" spans="1:9" x14ac:dyDescent="0.25">
      <c r="A16" s="11" t="s">
        <v>65</v>
      </c>
      <c r="D16" s="19" t="s">
        <v>66</v>
      </c>
      <c r="F16" s="19">
        <v>2019</v>
      </c>
      <c r="H16" s="13" t="s">
        <v>67</v>
      </c>
      <c r="I16" s="13" t="s">
        <v>68</v>
      </c>
    </row>
    <row r="17" spans="1:12" x14ac:dyDescent="0.25">
      <c r="B17" s="6" t="s">
        <v>69</v>
      </c>
      <c r="D17" s="19"/>
      <c r="F17" s="19"/>
      <c r="H17" s="21" t="s">
        <v>70</v>
      </c>
    </row>
    <row r="18" spans="1:12" x14ac:dyDescent="0.25">
      <c r="B18" s="6" t="s">
        <v>71</v>
      </c>
      <c r="D18" s="19"/>
      <c r="F18" s="19"/>
      <c r="H18" s="21" t="s">
        <v>72</v>
      </c>
    </row>
    <row r="19" spans="1:12" x14ac:dyDescent="0.25">
      <c r="B19" s="6" t="s">
        <v>73</v>
      </c>
      <c r="D19" s="19"/>
      <c r="F19" s="19"/>
      <c r="H19" s="21" t="s">
        <v>74</v>
      </c>
    </row>
    <row r="20" spans="1:12" x14ac:dyDescent="0.25">
      <c r="B20" s="6" t="s">
        <v>75</v>
      </c>
      <c r="D20" s="19"/>
      <c r="F20" s="19"/>
      <c r="H20" s="14" t="s">
        <v>76</v>
      </c>
    </row>
    <row r="21" spans="1:12" x14ac:dyDescent="0.25">
      <c r="B21" s="6" t="s">
        <v>77</v>
      </c>
    </row>
    <row r="22" spans="1:12" x14ac:dyDescent="0.25">
      <c r="B22" s="6" t="s">
        <v>78</v>
      </c>
      <c r="D22" s="19"/>
      <c r="F22" s="19"/>
      <c r="H22" s="14"/>
    </row>
    <row r="23" spans="1:12" x14ac:dyDescent="0.25">
      <c r="A23" s="11" t="s">
        <v>79</v>
      </c>
      <c r="D23" s="19"/>
      <c r="F23" s="19"/>
      <c r="H23" s="14"/>
    </row>
    <row r="24" spans="1:12" x14ac:dyDescent="0.25">
      <c r="A24" s="20" t="s">
        <v>17</v>
      </c>
      <c r="B24" s="18"/>
      <c r="D24" s="19"/>
      <c r="F24" s="19"/>
      <c r="H24" s="14"/>
    </row>
    <row r="25" spans="1:12" x14ac:dyDescent="0.25">
      <c r="B25" s="18"/>
      <c r="D25" s="19"/>
      <c r="F25" s="19"/>
      <c r="H25" s="14"/>
    </row>
    <row r="26" spans="1:12" x14ac:dyDescent="0.25">
      <c r="B26" s="18"/>
    </row>
    <row r="27" spans="1:12" x14ac:dyDescent="0.25">
      <c r="B27" s="18"/>
      <c r="H27" s="17" t="s">
        <v>54</v>
      </c>
    </row>
    <row r="28" spans="1:12" x14ac:dyDescent="0.25">
      <c r="B28" s="12"/>
    </row>
    <row r="29" spans="1:12" ht="14.4" x14ac:dyDescent="0.3">
      <c r="B29" s="16" t="s">
        <v>80</v>
      </c>
      <c r="G29" s="15" t="s">
        <v>17</v>
      </c>
      <c r="H29" s="13" t="s">
        <v>81</v>
      </c>
      <c r="I29" s="6" t="s">
        <v>82</v>
      </c>
    </row>
    <row r="30" spans="1:12" x14ac:dyDescent="0.25">
      <c r="A30" s="11" t="s">
        <v>83</v>
      </c>
      <c r="H30" s="14" t="s">
        <v>84</v>
      </c>
    </row>
    <row r="31" spans="1:12" x14ac:dyDescent="0.25">
      <c r="B31" s="6" t="s">
        <v>85</v>
      </c>
      <c r="D31" s="1"/>
      <c r="E31" s="621"/>
      <c r="F31" s="621"/>
      <c r="G31" s="621"/>
      <c r="H31" s="621"/>
      <c r="I31" s="1"/>
      <c r="J31" s="1"/>
      <c r="K31" s="1"/>
      <c r="L31" s="1"/>
    </row>
    <row r="32" spans="1:12" x14ac:dyDescent="0.25">
      <c r="B32" s="6" t="s">
        <v>86</v>
      </c>
      <c r="H32" s="13" t="s">
        <v>87</v>
      </c>
    </row>
    <row r="33" spans="1:8" s="1" customFormat="1" ht="6.15" customHeight="1" x14ac:dyDescent="0.25"/>
    <row r="34" spans="1:8" x14ac:dyDescent="0.25">
      <c r="B34" s="6" t="s">
        <v>88</v>
      </c>
    </row>
    <row r="35" spans="1:8" ht="7.95" customHeight="1" x14ac:dyDescent="0.25"/>
    <row r="36" spans="1:8" ht="15.6" x14ac:dyDescent="0.3">
      <c r="A36" s="588" t="s">
        <v>89</v>
      </c>
      <c r="B36" s="588"/>
      <c r="C36" s="588"/>
      <c r="D36" s="588"/>
      <c r="E36" s="588"/>
      <c r="F36" s="588"/>
      <c r="G36" s="588"/>
      <c r="H36" s="588"/>
    </row>
    <row r="37" spans="1:8" ht="15.6" x14ac:dyDescent="0.3">
      <c r="A37" s="588" t="s">
        <v>90</v>
      </c>
      <c r="B37" s="588"/>
      <c r="C37" s="588"/>
      <c r="D37" s="588"/>
      <c r="E37" s="588"/>
      <c r="F37" s="588"/>
      <c r="G37" s="588"/>
      <c r="H37" s="588"/>
    </row>
    <row r="38" spans="1:8" x14ac:dyDescent="0.25">
      <c r="A38" s="11" t="s">
        <v>91</v>
      </c>
      <c r="C38" s="6"/>
      <c r="D38" s="6"/>
    </row>
    <row r="39" spans="1:8" x14ac:dyDescent="0.25">
      <c r="B39" s="11" t="s">
        <v>92</v>
      </c>
      <c r="C39" s="6"/>
      <c r="D39" s="6"/>
    </row>
    <row r="40" spans="1:8" ht="30" customHeight="1" x14ac:dyDescent="0.25">
      <c r="A40" s="608" t="s">
        <v>93</v>
      </c>
      <c r="B40" s="608"/>
      <c r="C40" s="608"/>
      <c r="D40" s="608"/>
      <c r="E40" s="608"/>
      <c r="F40" s="608"/>
      <c r="G40" s="608"/>
      <c r="H40" s="608"/>
    </row>
    <row r="41" spans="1:8" ht="13.5" customHeight="1" x14ac:dyDescent="0.25">
      <c r="B41" s="609" t="s">
        <v>94</v>
      </c>
      <c r="C41" s="609"/>
      <c r="D41" s="609"/>
      <c r="F41" s="611" t="s">
        <v>95</v>
      </c>
      <c r="G41" s="612"/>
      <c r="H41" s="612"/>
    </row>
    <row r="42" spans="1:8" x14ac:dyDescent="0.25">
      <c r="B42" s="598" t="s">
        <v>96</v>
      </c>
      <c r="C42" s="598"/>
      <c r="D42" s="598"/>
      <c r="F42" s="611" t="s">
        <v>95</v>
      </c>
      <c r="G42" s="612"/>
      <c r="H42" s="612"/>
    </row>
    <row r="43" spans="1:8" ht="7.95" customHeight="1" x14ac:dyDescent="0.25"/>
    <row r="44" spans="1:8" x14ac:dyDescent="0.25">
      <c r="A44" s="11" t="s">
        <v>97</v>
      </c>
      <c r="F44" s="610" t="s">
        <v>54</v>
      </c>
      <c r="G44" s="610"/>
      <c r="H44" s="610"/>
    </row>
    <row r="45" spans="1:8" x14ac:dyDescent="0.25">
      <c r="B45" s="6" t="s">
        <v>98</v>
      </c>
      <c r="F45" s="611" t="s">
        <v>99</v>
      </c>
      <c r="G45" s="612"/>
      <c r="H45" s="612"/>
    </row>
    <row r="46" spans="1:8" ht="13.5" customHeight="1" x14ac:dyDescent="0.25">
      <c r="B46" s="6" t="s">
        <v>100</v>
      </c>
      <c r="F46" s="611" t="s">
        <v>99</v>
      </c>
      <c r="G46" s="612"/>
      <c r="H46" s="612"/>
    </row>
    <row r="47" spans="1:8" ht="7.95" customHeight="1" x14ac:dyDescent="0.25"/>
    <row r="48" spans="1:8" x14ac:dyDescent="0.25">
      <c r="B48" s="6" t="s">
        <v>101</v>
      </c>
    </row>
    <row r="49" spans="2:8" x14ac:dyDescent="0.25">
      <c r="B49" s="599"/>
      <c r="C49" s="600"/>
      <c r="D49" s="600"/>
      <c r="E49" s="600"/>
      <c r="F49" s="600"/>
      <c r="G49" s="600"/>
      <c r="H49" s="601"/>
    </row>
    <row r="50" spans="2:8" x14ac:dyDescent="0.25">
      <c r="B50" s="602"/>
      <c r="C50" s="603"/>
      <c r="D50" s="603"/>
      <c r="E50" s="603"/>
      <c r="F50" s="603"/>
      <c r="G50" s="603"/>
      <c r="H50" s="604"/>
    </row>
    <row r="51" spans="2:8" x14ac:dyDescent="0.25">
      <c r="B51" s="605"/>
      <c r="C51" s="606"/>
      <c r="D51" s="606"/>
      <c r="E51" s="606"/>
      <c r="F51" s="606"/>
      <c r="G51" s="606"/>
      <c r="H51" s="607"/>
    </row>
  </sheetData>
  <sheetProtection insertColumns="0" insertRows="0"/>
  <mergeCells count="19">
    <mergeCell ref="D4:F4"/>
    <mergeCell ref="D5:F5"/>
    <mergeCell ref="A1:H1"/>
    <mergeCell ref="A36:H36"/>
    <mergeCell ref="A7:H7"/>
    <mergeCell ref="E12:F12"/>
    <mergeCell ref="G12:H12"/>
    <mergeCell ref="E31:F31"/>
    <mergeCell ref="G31:H31"/>
    <mergeCell ref="B49:H51"/>
    <mergeCell ref="A37:H37"/>
    <mergeCell ref="A40:H40"/>
    <mergeCell ref="B41:D41"/>
    <mergeCell ref="B42:D42"/>
    <mergeCell ref="F44:H44"/>
    <mergeCell ref="F45:H45"/>
    <mergeCell ref="F46:H46"/>
    <mergeCell ref="F41:H41"/>
    <mergeCell ref="F42:H42"/>
  </mergeCells>
  <hyperlinks>
    <hyperlink ref="H10" r:id="rId1" xr:uid="{B8182348-5361-45F3-9CC0-97D4C2EFE84B}"/>
    <hyperlink ref="H15" r:id="rId2" xr:uid="{E7991E01-BE60-4825-91B7-C59271F3486D}"/>
    <hyperlink ref="H16" r:id="rId3" display="https://ccsnhfacultystaff.sharepoint.com/:w:/s/WMCCComprehensiveProgramReviewTeam/EWztwoP5mhNNrrTo1yB3oFQBu7UaMK6eDUXVCCcEWbabdw?e=C0DJvh" xr:uid="{D866011B-4439-41CC-8B9A-0710156EB483}"/>
    <hyperlink ref="I16" r:id="rId4" display="https://ccsnhfacultystaff.sharepoint.com/:w:/s/WMCCComprehensiveProgramReviewTeam/EWg_5nwIugRFkLHRDREE4gwBk-T_85yPmQ27SYcsk_0deA?e=ycR0l5" xr:uid="{A4EE78F4-AA20-4D9A-BCC4-9692118E1287}"/>
    <hyperlink ref="H29" r:id="rId5" display="https://ccsnhfacultystaff.sharepoint.com/:x:/s/WMCCComprehensiveProgramReviewTeam/EcOUJrMfUBpDujY7LdmGFa8ByPIOiBhDKBCPJH8LXBa5BQ?e=3bIE40" xr:uid="{CEB05399-AA45-44C6-9F42-64407D1B357C}"/>
    <hyperlink ref="H32" r:id="rId6" display="https://ccsnhfacultystaff.sharepoint.com/:x:/s/WMCCComprehensiveProgramReviewTeam/EUoYqqw03LRGohwXKl_ng-wBBf027aqeEeJHQswh3eftbg?e=0mGZyB" xr:uid="{8A18386A-0AA8-4CC6-ADC0-E67C97F1064F}"/>
  </hyperlinks>
  <pageMargins left="0.75" right="0.48" top="0.5" bottom="0.74" header="0.5" footer="0.5"/>
  <pageSetup orientation="portrait" r:id="rId7"/>
  <headerFooter alignWithMargins="0">
    <oddFooter>&amp;L&amp;"Garamond,Regular"Revised October 2018&amp;C&amp;"Garamond,Regular"2</oddFooter>
  </headerFooter>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0B84-08AB-41A5-B3D5-9188E21F906D}">
  <dimension ref="A1:R31"/>
  <sheetViews>
    <sheetView zoomScaleNormal="100" workbookViewId="0">
      <selection activeCell="B34" sqref="B34"/>
    </sheetView>
  </sheetViews>
  <sheetFormatPr defaultColWidth="9.109375" defaultRowHeight="13.2" x14ac:dyDescent="0.25"/>
  <cols>
    <col min="1" max="1" width="1.5546875" style="6" customWidth="1"/>
    <col min="2" max="2" width="42.5546875" style="6" customWidth="1"/>
    <col min="3" max="3" width="2.6640625" style="6" customWidth="1"/>
    <col min="4" max="4" width="6.109375" style="6" customWidth="1"/>
    <col min="5" max="5" width="14.5546875" style="6" customWidth="1"/>
    <col min="6" max="6" width="23.6640625" style="6" customWidth="1"/>
    <col min="7" max="7" width="4" style="6" customWidth="1"/>
    <col min="8" max="8" width="11" style="6" customWidth="1"/>
    <col min="9" max="9" width="3.5546875" style="6" customWidth="1"/>
    <col min="10" max="10" width="13.88671875" style="6" customWidth="1"/>
    <col min="11" max="12" width="13.5546875" style="6" bestFit="1" customWidth="1"/>
    <col min="13" max="16384" width="9.109375" style="6"/>
  </cols>
  <sheetData>
    <row r="1" spans="1:18" s="51" customFormat="1" ht="15.6" x14ac:dyDescent="0.3">
      <c r="A1" s="588" t="s">
        <v>89</v>
      </c>
      <c r="B1" s="588"/>
      <c r="C1" s="588"/>
      <c r="D1" s="588"/>
      <c r="E1" s="588"/>
      <c r="F1" s="588"/>
      <c r="G1" s="588"/>
      <c r="H1" s="588"/>
      <c r="I1" s="588"/>
      <c r="J1" s="588"/>
      <c r="K1" s="588"/>
      <c r="L1" s="588"/>
    </row>
    <row r="2" spans="1:18" s="51" customFormat="1" ht="15.6" x14ac:dyDescent="0.3">
      <c r="A2" s="588" t="s">
        <v>102</v>
      </c>
      <c r="B2" s="588"/>
      <c r="C2" s="588"/>
      <c r="D2" s="588"/>
      <c r="E2" s="588"/>
      <c r="F2" s="588"/>
      <c r="G2" s="588"/>
      <c r="H2" s="588"/>
      <c r="I2" s="588"/>
      <c r="J2" s="588"/>
      <c r="K2" s="588"/>
      <c r="L2" s="588"/>
    </row>
    <row r="3" spans="1:18" x14ac:dyDescent="0.25">
      <c r="H3" s="50"/>
    </row>
    <row r="4" spans="1:18" ht="14.4" x14ac:dyDescent="0.3">
      <c r="A4" s="51" t="s">
        <v>103</v>
      </c>
    </row>
    <row r="5" spans="1:18" x14ac:dyDescent="0.25">
      <c r="A5" s="50"/>
      <c r="B5" s="60" t="s">
        <v>104</v>
      </c>
      <c r="I5" s="50"/>
      <c r="J5" s="597" t="s">
        <v>105</v>
      </c>
      <c r="K5" s="597"/>
      <c r="L5" s="597"/>
    </row>
    <row r="6" spans="1:18" ht="25.65" customHeight="1" x14ac:dyDescent="0.25">
      <c r="A6" s="50"/>
      <c r="B6" s="60"/>
      <c r="D6" s="630" t="s">
        <v>106</v>
      </c>
      <c r="E6" s="631"/>
      <c r="F6" s="632"/>
      <c r="G6" s="49"/>
      <c r="H6" s="28" t="s">
        <v>107</v>
      </c>
      <c r="I6" s="49" t="s">
        <v>13</v>
      </c>
      <c r="J6" s="28" t="s">
        <v>108</v>
      </c>
      <c r="K6" s="28" t="s">
        <v>109</v>
      </c>
      <c r="L6" s="28" t="s">
        <v>110</v>
      </c>
    </row>
    <row r="7" spans="1:18" x14ac:dyDescent="0.25">
      <c r="A7" s="57" t="s">
        <v>17</v>
      </c>
      <c r="E7" s="59"/>
      <c r="F7" s="26"/>
      <c r="J7" s="47" t="s">
        <v>111</v>
      </c>
      <c r="K7" s="46" t="s">
        <v>112</v>
      </c>
      <c r="L7" s="46" t="s">
        <v>113</v>
      </c>
    </row>
    <row r="8" spans="1:18" ht="14.1" customHeight="1" x14ac:dyDescent="0.25">
      <c r="A8" s="57" t="s">
        <v>17</v>
      </c>
      <c r="B8" s="6" t="s">
        <v>114</v>
      </c>
      <c r="D8" s="622" t="s">
        <v>115</v>
      </c>
      <c r="E8" s="626"/>
      <c r="F8" s="627"/>
      <c r="H8" s="56">
        <v>24351</v>
      </c>
      <c r="J8" s="41">
        <v>417</v>
      </c>
      <c r="K8" s="58">
        <v>374</v>
      </c>
      <c r="L8" s="58">
        <v>331</v>
      </c>
    </row>
    <row r="9" spans="1:18" ht="14.1" customHeight="1" x14ac:dyDescent="0.25">
      <c r="A9" s="57" t="s">
        <v>17</v>
      </c>
      <c r="B9" s="6" t="s">
        <v>116</v>
      </c>
      <c r="D9" s="622" t="s">
        <v>117</v>
      </c>
      <c r="E9" s="626"/>
      <c r="F9" s="627"/>
      <c r="H9" s="56">
        <v>35023</v>
      </c>
      <c r="J9" s="55">
        <v>231</v>
      </c>
      <c r="K9" s="40">
        <v>182</v>
      </c>
      <c r="L9" s="39">
        <v>184</v>
      </c>
      <c r="P9" s="1"/>
      <c r="Q9" s="1"/>
      <c r="R9" s="1"/>
    </row>
    <row r="10" spans="1:18" ht="14.1" customHeight="1" x14ac:dyDescent="0.25">
      <c r="A10" s="57"/>
      <c r="B10" s="6" t="s">
        <v>116</v>
      </c>
      <c r="D10" s="37" t="s">
        <v>118</v>
      </c>
      <c r="E10" s="44"/>
      <c r="F10" s="43"/>
      <c r="H10" s="56">
        <v>42614</v>
      </c>
      <c r="J10" s="55">
        <v>100</v>
      </c>
      <c r="K10" s="54">
        <v>43</v>
      </c>
      <c r="L10" s="40">
        <v>79</v>
      </c>
      <c r="P10" s="1"/>
      <c r="Q10" s="1"/>
      <c r="R10" s="1"/>
    </row>
    <row r="11" spans="1:18" x14ac:dyDescent="0.25">
      <c r="A11" s="50"/>
      <c r="D11" s="53"/>
      <c r="E11" s="53"/>
      <c r="F11" s="53"/>
      <c r="H11" s="52"/>
    </row>
    <row r="12" spans="1:18" ht="14.1" customHeight="1" x14ac:dyDescent="0.3">
      <c r="A12" s="51" t="s">
        <v>119</v>
      </c>
      <c r="I12" s="50"/>
      <c r="J12" s="597" t="s">
        <v>105</v>
      </c>
      <c r="K12" s="597"/>
      <c r="L12" s="597"/>
    </row>
    <row r="13" spans="1:18" ht="31.5" customHeight="1" x14ac:dyDescent="0.25">
      <c r="A13" s="11"/>
      <c r="D13" s="630" t="s">
        <v>120</v>
      </c>
      <c r="E13" s="631"/>
      <c r="F13" s="632"/>
      <c r="G13" s="49"/>
      <c r="H13" s="28" t="s">
        <v>121</v>
      </c>
      <c r="I13" s="49"/>
      <c r="J13" s="28" t="s">
        <v>108</v>
      </c>
      <c r="K13" s="48" t="s">
        <v>109</v>
      </c>
      <c r="L13" s="28" t="s">
        <v>110</v>
      </c>
    </row>
    <row r="14" spans="1:18" x14ac:dyDescent="0.25">
      <c r="B14" s="38" t="s">
        <v>122</v>
      </c>
      <c r="J14" s="47" t="s">
        <v>111</v>
      </c>
      <c r="K14" s="46" t="s">
        <v>112</v>
      </c>
      <c r="L14" s="46" t="s">
        <v>113</v>
      </c>
    </row>
    <row r="15" spans="1:18" ht="14.1" customHeight="1" x14ac:dyDescent="0.25">
      <c r="B15" s="45" t="s">
        <v>123</v>
      </c>
      <c r="D15" s="628">
        <v>1</v>
      </c>
      <c r="E15" s="629"/>
      <c r="F15" s="629"/>
      <c r="H15" s="42" t="s">
        <v>124</v>
      </c>
      <c r="J15" s="41" t="s">
        <v>125</v>
      </c>
      <c r="K15" s="41" t="s">
        <v>125</v>
      </c>
      <c r="L15" s="41" t="s">
        <v>125</v>
      </c>
    </row>
    <row r="16" spans="1:18" ht="14.1" customHeight="1" x14ac:dyDescent="0.25">
      <c r="B16" s="45" t="s">
        <v>126</v>
      </c>
      <c r="D16" s="622">
        <v>2</v>
      </c>
      <c r="E16" s="626"/>
      <c r="F16" s="627"/>
      <c r="H16" s="42" t="s">
        <v>124</v>
      </c>
      <c r="J16" s="41" t="s">
        <v>125</v>
      </c>
      <c r="K16" s="41" t="s">
        <v>125</v>
      </c>
      <c r="L16" s="41" t="s">
        <v>125</v>
      </c>
    </row>
    <row r="17" spans="2:12" ht="14.1" customHeight="1" x14ac:dyDescent="0.25">
      <c r="B17" s="6" t="s">
        <v>127</v>
      </c>
      <c r="D17" s="622">
        <v>0</v>
      </c>
      <c r="E17" s="623"/>
      <c r="F17" s="624"/>
      <c r="H17" s="34"/>
      <c r="J17" s="33"/>
      <c r="K17" s="33"/>
      <c r="L17" s="33"/>
    </row>
    <row r="18" spans="2:12" x14ac:dyDescent="0.25">
      <c r="B18" s="6" t="s">
        <v>128</v>
      </c>
      <c r="D18" s="622">
        <v>4</v>
      </c>
      <c r="E18" s="623"/>
      <c r="F18" s="624"/>
      <c r="H18" s="34"/>
      <c r="J18" s="33"/>
      <c r="K18" s="33"/>
      <c r="L18" s="33"/>
    </row>
    <row r="19" spans="2:12" x14ac:dyDescent="0.25">
      <c r="B19" s="6" t="s">
        <v>129</v>
      </c>
      <c r="D19" s="37"/>
      <c r="E19" s="36"/>
      <c r="F19" s="35"/>
      <c r="H19" s="34">
        <v>1999</v>
      </c>
      <c r="J19" s="40">
        <v>630</v>
      </c>
      <c r="K19" s="39">
        <v>788</v>
      </c>
      <c r="L19" s="39">
        <v>851</v>
      </c>
    </row>
    <row r="20" spans="2:12" x14ac:dyDescent="0.25">
      <c r="B20" s="6" t="s">
        <v>130</v>
      </c>
      <c r="D20" s="37"/>
      <c r="E20" s="36"/>
      <c r="F20" s="35"/>
      <c r="H20" s="34">
        <v>1999</v>
      </c>
      <c r="J20" s="40">
        <v>123</v>
      </c>
      <c r="K20" s="39">
        <v>106</v>
      </c>
      <c r="L20" s="39">
        <v>83</v>
      </c>
    </row>
    <row r="21" spans="2:12" x14ac:dyDescent="0.25">
      <c r="B21" s="6" t="s">
        <v>131</v>
      </c>
      <c r="D21" s="37"/>
      <c r="E21" s="36"/>
      <c r="F21" s="35"/>
      <c r="H21" s="34">
        <v>2014</v>
      </c>
      <c r="J21" s="40" t="s">
        <v>125</v>
      </c>
      <c r="K21" s="39" t="s">
        <v>132</v>
      </c>
      <c r="L21" s="39" t="s">
        <v>132</v>
      </c>
    </row>
    <row r="22" spans="2:12" x14ac:dyDescent="0.25">
      <c r="B22" s="6" t="s">
        <v>133</v>
      </c>
      <c r="D22" s="37"/>
      <c r="E22" s="36"/>
      <c r="F22" s="35"/>
      <c r="H22" s="34">
        <v>2020</v>
      </c>
      <c r="J22" s="40">
        <v>0</v>
      </c>
      <c r="K22" s="39">
        <v>0</v>
      </c>
      <c r="L22" s="39">
        <v>1</v>
      </c>
    </row>
    <row r="23" spans="2:12" x14ac:dyDescent="0.25">
      <c r="B23" s="38" t="s">
        <v>134</v>
      </c>
      <c r="D23" s="622">
        <v>0</v>
      </c>
      <c r="E23" s="623"/>
      <c r="F23" s="624"/>
      <c r="H23" s="34"/>
      <c r="J23" s="33"/>
      <c r="K23" s="33"/>
      <c r="L23" s="33"/>
    </row>
    <row r="25" spans="2:12" x14ac:dyDescent="0.25">
      <c r="H25" s="6" t="s">
        <v>13</v>
      </c>
    </row>
    <row r="26" spans="2:12" x14ac:dyDescent="0.25">
      <c r="B26" s="6" t="s">
        <v>101</v>
      </c>
    </row>
    <row r="27" spans="2:12" x14ac:dyDescent="0.25">
      <c r="B27" s="625" t="s">
        <v>135</v>
      </c>
      <c r="C27" s="600"/>
      <c r="D27" s="600"/>
      <c r="E27" s="600"/>
      <c r="F27" s="600"/>
      <c r="G27" s="600"/>
      <c r="H27" s="600"/>
      <c r="I27" s="600"/>
      <c r="J27" s="600"/>
      <c r="K27" s="600"/>
      <c r="L27" s="601"/>
    </row>
    <row r="28" spans="2:12" x14ac:dyDescent="0.25">
      <c r="B28" s="602"/>
      <c r="C28" s="603"/>
      <c r="D28" s="603"/>
      <c r="E28" s="603"/>
      <c r="F28" s="603"/>
      <c r="G28" s="603"/>
      <c r="H28" s="603"/>
      <c r="I28" s="603"/>
      <c r="J28" s="603"/>
      <c r="K28" s="603"/>
      <c r="L28" s="604"/>
    </row>
    <row r="29" spans="2:12" x14ac:dyDescent="0.25">
      <c r="B29" s="602"/>
      <c r="C29" s="603"/>
      <c r="D29" s="603"/>
      <c r="E29" s="603"/>
      <c r="F29" s="603"/>
      <c r="G29" s="603"/>
      <c r="H29" s="603"/>
      <c r="I29" s="603"/>
      <c r="J29" s="603"/>
      <c r="K29" s="603"/>
      <c r="L29" s="604"/>
    </row>
    <row r="30" spans="2:12" x14ac:dyDescent="0.25">
      <c r="B30" s="602"/>
      <c r="C30" s="603"/>
      <c r="D30" s="603"/>
      <c r="E30" s="603"/>
      <c r="F30" s="603"/>
      <c r="G30" s="603"/>
      <c r="H30" s="603"/>
      <c r="I30" s="603"/>
      <c r="J30" s="603"/>
      <c r="K30" s="603"/>
      <c r="L30" s="604"/>
    </row>
    <row r="31" spans="2:12" x14ac:dyDescent="0.25">
      <c r="B31" s="605"/>
      <c r="C31" s="606"/>
      <c r="D31" s="606"/>
      <c r="E31" s="606"/>
      <c r="F31" s="606"/>
      <c r="G31" s="606"/>
      <c r="H31" s="606"/>
      <c r="I31" s="606"/>
      <c r="J31" s="606"/>
      <c r="K31" s="606"/>
      <c r="L31" s="607"/>
    </row>
  </sheetData>
  <sheetProtection sheet="1" insertColumns="0" insertRows="0"/>
  <mergeCells count="14">
    <mergeCell ref="D23:F23"/>
    <mergeCell ref="B27:L31"/>
    <mergeCell ref="D9:F9"/>
    <mergeCell ref="D17:F17"/>
    <mergeCell ref="A1:L1"/>
    <mergeCell ref="A2:L2"/>
    <mergeCell ref="D18:F18"/>
    <mergeCell ref="J5:L5"/>
    <mergeCell ref="D15:F15"/>
    <mergeCell ref="D16:F16"/>
    <mergeCell ref="J12:L12"/>
    <mergeCell ref="D8:F8"/>
    <mergeCell ref="D6:F6"/>
    <mergeCell ref="D13:F13"/>
  </mergeCells>
  <pageMargins left="0.75" right="0.75" top="1" bottom="1" header="0.5" footer="0.5"/>
  <pageSetup scale="89" orientation="portrait" r:id="rId1"/>
  <headerFooter alignWithMargins="0">
    <oddFooter>&amp;L&amp;"Garamond,Regular"Revised October 2018&amp;C&amp;"Garamond,Regular"3</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AFBD-5712-47C7-A57B-587AA1226BD8}">
  <dimension ref="A1:J42"/>
  <sheetViews>
    <sheetView zoomScaleNormal="100" workbookViewId="0">
      <selection activeCell="G47" sqref="G47"/>
    </sheetView>
  </sheetViews>
  <sheetFormatPr defaultColWidth="9.109375" defaultRowHeight="13.2" x14ac:dyDescent="0.25"/>
  <cols>
    <col min="1" max="1" width="26.5546875" style="6" customWidth="1"/>
    <col min="2" max="2" width="11.33203125" style="6" customWidth="1"/>
    <col min="3" max="3" width="10.33203125" style="6" customWidth="1"/>
    <col min="4" max="4" width="9" style="6" customWidth="1"/>
    <col min="5" max="5" width="14.33203125" style="6" customWidth="1"/>
    <col min="6" max="6" width="14.88671875" style="6" customWidth="1"/>
    <col min="7" max="7" width="10.5546875" style="6" customWidth="1"/>
    <col min="8" max="8" width="9" style="6" customWidth="1"/>
    <col min="9" max="9" width="11" style="6" customWidth="1"/>
    <col min="10" max="10" width="7.109375" style="6" customWidth="1"/>
    <col min="11" max="11" width="8.33203125" style="6" customWidth="1"/>
    <col min="12" max="16384" width="9.109375" style="6"/>
  </cols>
  <sheetData>
    <row r="1" spans="1:10" ht="15.6" x14ac:dyDescent="0.3">
      <c r="A1" s="588" t="s">
        <v>136</v>
      </c>
      <c r="B1" s="588"/>
      <c r="C1" s="588"/>
      <c r="D1" s="588"/>
      <c r="E1" s="588"/>
      <c r="F1" s="588"/>
      <c r="G1" s="588"/>
      <c r="H1" s="588"/>
      <c r="I1" s="588"/>
      <c r="J1" s="4"/>
    </row>
    <row r="2" spans="1:10" ht="15.6" x14ac:dyDescent="0.3">
      <c r="A2" s="588" t="s">
        <v>137</v>
      </c>
      <c r="B2" s="588"/>
      <c r="C2" s="588"/>
      <c r="D2" s="588"/>
      <c r="E2" s="588"/>
      <c r="F2" s="588"/>
      <c r="G2" s="588"/>
      <c r="H2" s="588"/>
      <c r="I2" s="588"/>
      <c r="J2" s="4"/>
    </row>
    <row r="3" spans="1:10" x14ac:dyDescent="0.25">
      <c r="H3" s="6" t="s">
        <v>13</v>
      </c>
      <c r="I3" s="6" t="s">
        <v>13</v>
      </c>
    </row>
    <row r="4" spans="1:10" ht="14.4" x14ac:dyDescent="0.3">
      <c r="A4" s="642" t="s">
        <v>138</v>
      </c>
      <c r="B4" s="643"/>
      <c r="C4" s="643"/>
      <c r="D4" s="643"/>
      <c r="E4" s="643"/>
      <c r="F4" s="643"/>
      <c r="G4" s="643"/>
      <c r="H4" s="643"/>
      <c r="I4" s="643"/>
      <c r="J4" s="1"/>
    </row>
    <row r="5" spans="1:10" x14ac:dyDescent="0.25">
      <c r="A5" s="11" t="s">
        <v>139</v>
      </c>
      <c r="D5" s="26"/>
      <c r="E5" s="26"/>
      <c r="F5" s="26"/>
      <c r="G5" s="87"/>
      <c r="H5" s="87"/>
      <c r="I5" s="87"/>
      <c r="J5" s="87"/>
    </row>
    <row r="6" spans="1:10" ht="52.8" x14ac:dyDescent="0.25">
      <c r="A6" s="86" t="s">
        <v>140</v>
      </c>
      <c r="B6" s="86" t="s">
        <v>141</v>
      </c>
      <c r="C6" s="86" t="s">
        <v>142</v>
      </c>
      <c r="D6" s="86" t="s">
        <v>143</v>
      </c>
      <c r="E6" s="86" t="s">
        <v>144</v>
      </c>
      <c r="F6" s="86" t="s">
        <v>145</v>
      </c>
      <c r="G6" s="86" t="s">
        <v>146</v>
      </c>
      <c r="H6" s="86" t="s">
        <v>147</v>
      </c>
      <c r="I6" s="86" t="s">
        <v>148</v>
      </c>
      <c r="J6" s="85"/>
    </row>
    <row r="7" spans="1:10" ht="21.9" customHeight="1" x14ac:dyDescent="0.25">
      <c r="A7" s="81" t="s">
        <v>149</v>
      </c>
      <c r="B7" s="33">
        <v>15</v>
      </c>
      <c r="C7" s="33"/>
      <c r="D7" s="33"/>
      <c r="E7" s="33"/>
      <c r="F7" s="33"/>
      <c r="G7" s="33"/>
      <c r="H7" s="33"/>
      <c r="I7" s="64">
        <f t="shared" ref="I7:I24" si="0">SUM(B7:H7)</f>
        <v>15</v>
      </c>
      <c r="J7" s="63"/>
    </row>
    <row r="8" spans="1:10" ht="21.9" customHeight="1" thickBot="1" x14ac:dyDescent="0.3">
      <c r="A8" s="74" t="s">
        <v>150</v>
      </c>
      <c r="B8" s="73">
        <v>69</v>
      </c>
      <c r="C8" s="73"/>
      <c r="D8" s="73"/>
      <c r="E8" s="73"/>
      <c r="F8" s="73"/>
      <c r="G8" s="73"/>
      <c r="H8" s="73"/>
      <c r="I8" s="72">
        <f t="shared" si="0"/>
        <v>69</v>
      </c>
      <c r="J8" s="63"/>
    </row>
    <row r="9" spans="1:10" ht="21.9" customHeight="1" thickTop="1" x14ac:dyDescent="0.25">
      <c r="A9" s="79" t="s">
        <v>151</v>
      </c>
      <c r="B9" s="75">
        <v>0</v>
      </c>
      <c r="C9" s="75"/>
      <c r="D9" s="75"/>
      <c r="E9" s="75"/>
      <c r="F9" s="75"/>
      <c r="G9" s="75"/>
      <c r="H9" s="75"/>
      <c r="I9" s="64">
        <f t="shared" si="0"/>
        <v>0</v>
      </c>
      <c r="J9" s="63"/>
    </row>
    <row r="10" spans="1:10" ht="21.9" customHeight="1" thickBot="1" x14ac:dyDescent="0.3">
      <c r="A10" s="68" t="s">
        <v>152</v>
      </c>
      <c r="B10" s="73">
        <v>15</v>
      </c>
      <c r="C10" s="73"/>
      <c r="D10" s="73"/>
      <c r="E10" s="73"/>
      <c r="F10" s="73"/>
      <c r="G10" s="73"/>
      <c r="H10" s="73"/>
      <c r="I10" s="72">
        <f t="shared" si="0"/>
        <v>15</v>
      </c>
      <c r="J10" s="63"/>
    </row>
    <row r="11" spans="1:10" ht="21.9" customHeight="1" thickTop="1" x14ac:dyDescent="0.25">
      <c r="A11" s="76" t="s">
        <v>153</v>
      </c>
      <c r="B11" s="75">
        <v>0</v>
      </c>
      <c r="C11" s="75"/>
      <c r="D11" s="75"/>
      <c r="E11" s="75"/>
      <c r="F11" s="75"/>
      <c r="G11" s="75"/>
      <c r="H11" s="75"/>
      <c r="I11" s="64">
        <f t="shared" si="0"/>
        <v>0</v>
      </c>
      <c r="J11" s="63"/>
    </row>
    <row r="12" spans="1:10" ht="21.9" customHeight="1" x14ac:dyDescent="0.25">
      <c r="A12" s="84" t="s">
        <v>154</v>
      </c>
      <c r="B12" s="83">
        <v>3</v>
      </c>
      <c r="C12" s="83"/>
      <c r="D12" s="83"/>
      <c r="E12" s="83"/>
      <c r="F12" s="83"/>
      <c r="G12" s="83"/>
      <c r="H12" s="83"/>
      <c r="I12" s="82">
        <f t="shared" si="0"/>
        <v>3</v>
      </c>
      <c r="J12" s="63"/>
    </row>
    <row r="13" spans="1:10" ht="21.9" customHeight="1" x14ac:dyDescent="0.25">
      <c r="A13" s="81" t="s">
        <v>155</v>
      </c>
      <c r="B13" s="33">
        <v>2</v>
      </c>
      <c r="C13" s="33"/>
      <c r="D13" s="33"/>
      <c r="E13" s="33"/>
      <c r="F13" s="33"/>
      <c r="G13" s="33"/>
      <c r="H13" s="33"/>
      <c r="I13" s="64">
        <f t="shared" si="0"/>
        <v>2</v>
      </c>
      <c r="J13" s="63"/>
    </row>
    <row r="14" spans="1:10" ht="21.9" customHeight="1" x14ac:dyDescent="0.25">
      <c r="A14" s="81" t="s">
        <v>156</v>
      </c>
      <c r="B14" s="33">
        <v>3</v>
      </c>
      <c r="C14" s="33"/>
      <c r="D14" s="33"/>
      <c r="E14" s="33"/>
      <c r="F14" s="33"/>
      <c r="G14" s="33"/>
      <c r="H14" s="33"/>
      <c r="I14" s="64">
        <f t="shared" si="0"/>
        <v>3</v>
      </c>
      <c r="J14" s="63"/>
    </row>
    <row r="15" spans="1:10" ht="21.9" customHeight="1" x14ac:dyDescent="0.25">
      <c r="A15" s="79" t="s">
        <v>157</v>
      </c>
      <c r="B15" s="75">
        <v>9</v>
      </c>
      <c r="C15" s="75"/>
      <c r="D15" s="75"/>
      <c r="E15" s="75"/>
      <c r="F15" s="75"/>
      <c r="G15" s="75"/>
      <c r="H15" s="75"/>
      <c r="I15" s="80">
        <f t="shared" si="0"/>
        <v>9</v>
      </c>
      <c r="J15" s="63"/>
    </row>
    <row r="16" spans="1:10" ht="21.9" customHeight="1" thickBot="1" x14ac:dyDescent="0.3">
      <c r="A16" s="68" t="s">
        <v>158</v>
      </c>
      <c r="B16" s="73">
        <v>68</v>
      </c>
      <c r="C16" s="73"/>
      <c r="D16" s="73"/>
      <c r="E16" s="73"/>
      <c r="F16" s="73"/>
      <c r="G16" s="73"/>
      <c r="H16" s="73"/>
      <c r="I16" s="72">
        <f t="shared" si="0"/>
        <v>68</v>
      </c>
      <c r="J16" s="63"/>
    </row>
    <row r="17" spans="1:10" ht="21.9" customHeight="1" thickTop="1" x14ac:dyDescent="0.25">
      <c r="A17" s="79" t="s">
        <v>159</v>
      </c>
      <c r="B17" s="75">
        <v>0</v>
      </c>
      <c r="C17" s="75"/>
      <c r="D17" s="75"/>
      <c r="E17" s="75" t="s">
        <v>13</v>
      </c>
      <c r="F17" s="75"/>
      <c r="G17" s="75"/>
      <c r="H17" s="75"/>
      <c r="I17" s="64">
        <f t="shared" si="0"/>
        <v>0</v>
      </c>
      <c r="J17" s="63"/>
    </row>
    <row r="18" spans="1:10" ht="21.9" customHeight="1" thickBot="1" x14ac:dyDescent="0.3">
      <c r="A18" s="68" t="s">
        <v>160</v>
      </c>
      <c r="B18" s="73">
        <v>0</v>
      </c>
      <c r="C18" s="73"/>
      <c r="D18" s="73"/>
      <c r="E18" s="73"/>
      <c r="F18" s="73"/>
      <c r="G18" s="73"/>
      <c r="H18" s="73"/>
      <c r="I18" s="72">
        <f t="shared" si="0"/>
        <v>0</v>
      </c>
      <c r="J18" s="63"/>
    </row>
    <row r="19" spans="1:10" ht="21.9" customHeight="1" thickTop="1" x14ac:dyDescent="0.25">
      <c r="A19" s="78" t="s">
        <v>161</v>
      </c>
      <c r="B19" s="75">
        <v>77</v>
      </c>
      <c r="C19" s="75"/>
      <c r="D19" s="75"/>
      <c r="E19" s="75"/>
      <c r="F19" s="75"/>
      <c r="G19" s="75"/>
      <c r="H19" s="75"/>
      <c r="I19" s="64">
        <f t="shared" si="0"/>
        <v>77</v>
      </c>
      <c r="J19" s="63"/>
    </row>
    <row r="20" spans="1:10" ht="21.9" customHeight="1" thickBot="1" x14ac:dyDescent="0.3">
      <c r="A20" s="77" t="s">
        <v>162</v>
      </c>
      <c r="B20" s="73">
        <v>58</v>
      </c>
      <c r="C20" s="73"/>
      <c r="D20" s="73"/>
      <c r="E20" s="73"/>
      <c r="F20" s="73"/>
      <c r="G20" s="73"/>
      <c r="H20" s="73"/>
      <c r="I20" s="72">
        <f t="shared" si="0"/>
        <v>58</v>
      </c>
      <c r="J20" s="63"/>
    </row>
    <row r="21" spans="1:10" ht="21.9" customHeight="1" thickTop="1" x14ac:dyDescent="0.25">
      <c r="A21" s="76" t="s">
        <v>163</v>
      </c>
      <c r="B21" s="75">
        <v>0</v>
      </c>
      <c r="C21" s="75"/>
      <c r="D21" s="75"/>
      <c r="E21" s="75"/>
      <c r="F21" s="75"/>
      <c r="G21" s="75"/>
      <c r="H21" s="75"/>
      <c r="I21" s="64">
        <f t="shared" si="0"/>
        <v>0</v>
      </c>
      <c r="J21" s="63"/>
    </row>
    <row r="22" spans="1:10" ht="21.9" customHeight="1" thickBot="1" x14ac:dyDescent="0.3">
      <c r="A22" s="74" t="s">
        <v>164</v>
      </c>
      <c r="B22" s="73">
        <v>0</v>
      </c>
      <c r="C22" s="73"/>
      <c r="D22" s="73"/>
      <c r="E22" s="73"/>
      <c r="F22" s="73"/>
      <c r="G22" s="73"/>
      <c r="H22" s="73"/>
      <c r="I22" s="72">
        <f t="shared" si="0"/>
        <v>0</v>
      </c>
      <c r="J22" s="63"/>
    </row>
    <row r="23" spans="1:10" ht="21.9" customHeight="1" thickTop="1" x14ac:dyDescent="0.25">
      <c r="A23" s="65" t="s">
        <v>165</v>
      </c>
      <c r="B23" s="71">
        <f t="shared" ref="B23:H23" si="1">SUM(B7:B22)</f>
        <v>319</v>
      </c>
      <c r="C23" s="71">
        <f t="shared" si="1"/>
        <v>0</v>
      </c>
      <c r="D23" s="71">
        <f t="shared" si="1"/>
        <v>0</v>
      </c>
      <c r="E23" s="71">
        <f t="shared" si="1"/>
        <v>0</v>
      </c>
      <c r="F23" s="71">
        <f t="shared" si="1"/>
        <v>0</v>
      </c>
      <c r="G23" s="71">
        <f t="shared" si="1"/>
        <v>0</v>
      </c>
      <c r="H23" s="71">
        <f t="shared" si="1"/>
        <v>0</v>
      </c>
      <c r="I23" s="64">
        <f t="shared" si="0"/>
        <v>319</v>
      </c>
      <c r="J23" s="63"/>
    </row>
    <row r="24" spans="1:10" ht="21.9" customHeight="1" x14ac:dyDescent="0.25">
      <c r="A24" s="65" t="s">
        <v>166</v>
      </c>
      <c r="B24" s="70">
        <v>214.6</v>
      </c>
      <c r="C24" s="70"/>
      <c r="D24" s="70"/>
      <c r="E24" s="70"/>
      <c r="F24" s="70"/>
      <c r="G24" s="70"/>
      <c r="H24" s="70"/>
      <c r="I24" s="69">
        <f t="shared" si="0"/>
        <v>214.6</v>
      </c>
      <c r="J24" s="63"/>
    </row>
    <row r="25" spans="1:10" ht="42.15" customHeight="1" thickBot="1" x14ac:dyDescent="0.3">
      <c r="A25" s="68" t="s">
        <v>167</v>
      </c>
      <c r="B25" s="67" t="s">
        <v>168</v>
      </c>
      <c r="C25" s="67"/>
      <c r="D25" s="67"/>
      <c r="E25" s="67"/>
      <c r="F25" s="67"/>
      <c r="G25" s="67"/>
      <c r="H25" s="67"/>
      <c r="I25" s="66"/>
      <c r="J25" s="63"/>
    </row>
    <row r="26" spans="1:10" ht="40.200000000000003" thickTop="1" x14ac:dyDescent="0.25">
      <c r="A26" s="65" t="s">
        <v>169</v>
      </c>
      <c r="B26" s="33">
        <v>79</v>
      </c>
      <c r="C26" s="33"/>
      <c r="D26" s="33"/>
      <c r="E26" s="33"/>
      <c r="F26" s="33"/>
      <c r="G26" s="33"/>
      <c r="H26" s="33"/>
      <c r="I26" s="64">
        <f>SUM(B26:H26)</f>
        <v>79</v>
      </c>
      <c r="J26" s="63"/>
    </row>
    <row r="27" spans="1:10" x14ac:dyDescent="0.25">
      <c r="A27" s="38"/>
      <c r="B27" s="62"/>
      <c r="C27" s="62"/>
      <c r="D27" s="62"/>
      <c r="E27" s="62"/>
      <c r="F27" s="62"/>
      <c r="G27" s="62"/>
      <c r="H27" s="62"/>
      <c r="I27" s="62"/>
      <c r="J27" s="62"/>
    </row>
    <row r="28" spans="1:10" ht="14.4" x14ac:dyDescent="0.3">
      <c r="A28" s="61" t="s">
        <v>170</v>
      </c>
      <c r="B28" s="61"/>
      <c r="C28" s="61"/>
      <c r="D28" s="61"/>
      <c r="E28" s="61"/>
      <c r="F28" s="61"/>
      <c r="G28" s="61"/>
      <c r="H28" s="61"/>
      <c r="I28" s="61"/>
    </row>
    <row r="29" spans="1:10" ht="29.25" customHeight="1" x14ac:dyDescent="0.3">
      <c r="A29" s="644" t="s">
        <v>171</v>
      </c>
      <c r="B29" s="644"/>
      <c r="C29" s="644"/>
      <c r="D29" s="644"/>
      <c r="E29" s="644"/>
      <c r="F29" s="644"/>
      <c r="G29" s="644"/>
      <c r="H29" s="644"/>
      <c r="I29" s="644"/>
    </row>
    <row r="30" spans="1:10" ht="30" customHeight="1" x14ac:dyDescent="0.3">
      <c r="A30" s="644" t="s">
        <v>172</v>
      </c>
      <c r="B30" s="644"/>
      <c r="C30" s="644"/>
      <c r="D30" s="644"/>
      <c r="E30" s="644"/>
      <c r="F30" s="644"/>
      <c r="G30" s="644"/>
      <c r="H30" s="644"/>
      <c r="I30" s="644"/>
      <c r="J30" s="38"/>
    </row>
    <row r="31" spans="1:10" ht="14.4" x14ac:dyDescent="0.3">
      <c r="A31" s="61" t="s">
        <v>173</v>
      </c>
      <c r="B31" s="61"/>
      <c r="C31" s="61"/>
      <c r="D31" s="61"/>
      <c r="E31" s="61"/>
      <c r="F31" s="61"/>
      <c r="G31" s="61"/>
      <c r="H31" s="61"/>
      <c r="I31" s="61"/>
    </row>
    <row r="32" spans="1:10" ht="14.4" x14ac:dyDescent="0.3">
      <c r="A32" s="61"/>
      <c r="B32" s="61"/>
      <c r="C32" s="61"/>
      <c r="D32" s="61"/>
      <c r="E32" s="61"/>
      <c r="F32" s="61"/>
      <c r="G32" s="61"/>
      <c r="H32" s="61"/>
      <c r="I32" s="61"/>
    </row>
    <row r="33" spans="1:9" ht="14.4" x14ac:dyDescent="0.3">
      <c r="A33" s="61" t="s">
        <v>174</v>
      </c>
      <c r="B33" s="61"/>
      <c r="C33" s="61"/>
      <c r="D33" s="61"/>
      <c r="E33" s="61"/>
      <c r="F33" s="61"/>
      <c r="G33" s="61"/>
      <c r="H33" s="61"/>
      <c r="I33" s="61"/>
    </row>
    <row r="35" spans="1:9" x14ac:dyDescent="0.25">
      <c r="A35" s="6" t="s">
        <v>101</v>
      </c>
    </row>
    <row r="36" spans="1:9" x14ac:dyDescent="0.25">
      <c r="A36" s="633" t="s">
        <v>175</v>
      </c>
      <c r="B36" s="634"/>
      <c r="C36" s="634"/>
      <c r="D36" s="634"/>
      <c r="E36" s="634"/>
      <c r="F36" s="634"/>
      <c r="G36" s="634"/>
      <c r="H36" s="634"/>
      <c r="I36" s="635"/>
    </row>
    <row r="37" spans="1:9" x14ac:dyDescent="0.25">
      <c r="A37" s="636"/>
      <c r="B37" s="637"/>
      <c r="C37" s="637"/>
      <c r="D37" s="637"/>
      <c r="E37" s="637"/>
      <c r="F37" s="637"/>
      <c r="G37" s="637"/>
      <c r="H37" s="637"/>
      <c r="I37" s="638"/>
    </row>
    <row r="38" spans="1:9" x14ac:dyDescent="0.25">
      <c r="A38" s="636"/>
      <c r="B38" s="637"/>
      <c r="C38" s="637"/>
      <c r="D38" s="637"/>
      <c r="E38" s="637"/>
      <c r="F38" s="637"/>
      <c r="G38" s="637"/>
      <c r="H38" s="637"/>
      <c r="I38" s="638"/>
    </row>
    <row r="39" spans="1:9" x14ac:dyDescent="0.25">
      <c r="A39" s="636"/>
      <c r="B39" s="637"/>
      <c r="C39" s="637"/>
      <c r="D39" s="637"/>
      <c r="E39" s="637"/>
      <c r="F39" s="637"/>
      <c r="G39" s="637"/>
      <c r="H39" s="637"/>
      <c r="I39" s="638"/>
    </row>
    <row r="40" spans="1:9" x14ac:dyDescent="0.25">
      <c r="A40" s="636"/>
      <c r="B40" s="637"/>
      <c r="C40" s="637"/>
      <c r="D40" s="637"/>
      <c r="E40" s="637"/>
      <c r="F40" s="637"/>
      <c r="G40" s="637"/>
      <c r="H40" s="637"/>
      <c r="I40" s="638"/>
    </row>
    <row r="41" spans="1:9" x14ac:dyDescent="0.25">
      <c r="A41" s="636"/>
      <c r="B41" s="637"/>
      <c r="C41" s="637"/>
      <c r="D41" s="637"/>
      <c r="E41" s="637"/>
      <c r="F41" s="637"/>
      <c r="G41" s="637"/>
      <c r="H41" s="637"/>
      <c r="I41" s="638"/>
    </row>
    <row r="42" spans="1:9" x14ac:dyDescent="0.25">
      <c r="A42" s="639"/>
      <c r="B42" s="640"/>
      <c r="C42" s="640"/>
      <c r="D42" s="640"/>
      <c r="E42" s="640"/>
      <c r="F42" s="640"/>
      <c r="G42" s="640"/>
      <c r="H42" s="640"/>
      <c r="I42" s="641"/>
    </row>
  </sheetData>
  <sheetProtection insertColumns="0" insertRows="0"/>
  <mergeCells count="6">
    <mergeCell ref="A36:I42"/>
    <mergeCell ref="A1:I1"/>
    <mergeCell ref="A2:I2"/>
    <mergeCell ref="A4:I4"/>
    <mergeCell ref="A29:I29"/>
    <mergeCell ref="A30:I30"/>
  </mergeCells>
  <pageMargins left="0.75" right="0.25" top="1" bottom="1" header="0.5" footer="0.5"/>
  <pageSetup scale="78" orientation="portrait" r:id="rId1"/>
  <headerFooter alignWithMargins="0">
    <oddFooter>&amp;L&amp;"Garamond,Regular"Revised October 2018&amp;C&amp;"Garamond,Regular"4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0A520-4071-40DA-9A37-DA65DFE77D31}">
  <dimension ref="A1:G42"/>
  <sheetViews>
    <sheetView zoomScaleNormal="100" workbookViewId="0">
      <selection activeCell="G43" sqref="G43"/>
    </sheetView>
  </sheetViews>
  <sheetFormatPr defaultColWidth="9.109375" defaultRowHeight="13.2" x14ac:dyDescent="0.25"/>
  <cols>
    <col min="1" max="1" width="26.33203125" style="6" customWidth="1"/>
    <col min="2" max="2" width="18" style="6" customWidth="1"/>
    <col min="3" max="3" width="15" style="6" customWidth="1"/>
    <col min="4" max="4" width="11.44140625" style="6" customWidth="1"/>
    <col min="5" max="5" width="13" style="6" customWidth="1"/>
    <col min="6" max="6" width="15.44140625" style="6" customWidth="1"/>
    <col min="7" max="7" width="14.33203125" style="6" customWidth="1"/>
    <col min="8" max="8" width="8.33203125" style="6" customWidth="1"/>
    <col min="9" max="16384" width="9.109375" style="6"/>
  </cols>
  <sheetData>
    <row r="1" spans="1:7" ht="15.6" x14ac:dyDescent="0.3">
      <c r="A1" s="588" t="s">
        <v>176</v>
      </c>
      <c r="B1" s="588"/>
      <c r="C1" s="588"/>
      <c r="D1" s="588"/>
      <c r="E1" s="588"/>
      <c r="F1" s="588"/>
      <c r="G1" s="588"/>
    </row>
    <row r="2" spans="1:7" ht="15.6" x14ac:dyDescent="0.3">
      <c r="A2" s="588" t="s">
        <v>177</v>
      </c>
      <c r="B2" s="588"/>
      <c r="C2" s="588"/>
      <c r="D2" s="588"/>
      <c r="E2" s="588"/>
      <c r="F2" s="588"/>
      <c r="G2" s="588"/>
    </row>
    <row r="4" spans="1:7" ht="14.4" x14ac:dyDescent="0.3">
      <c r="A4" s="642" t="s">
        <v>138</v>
      </c>
      <c r="B4" s="642"/>
      <c r="C4" s="642"/>
      <c r="D4" s="642"/>
      <c r="E4" s="642"/>
      <c r="F4" s="642"/>
      <c r="G4" s="642"/>
    </row>
    <row r="5" spans="1:7" x14ac:dyDescent="0.25">
      <c r="A5" s="6" t="s">
        <v>178</v>
      </c>
      <c r="C5" s="26"/>
      <c r="D5" s="26"/>
      <c r="E5" s="87"/>
      <c r="F5" s="87"/>
      <c r="G5" s="1"/>
    </row>
    <row r="6" spans="1:7" ht="51" customHeight="1" x14ac:dyDescent="0.25">
      <c r="A6" s="86" t="s">
        <v>140</v>
      </c>
      <c r="B6" s="100" t="s">
        <v>179</v>
      </c>
      <c r="C6" s="86" t="s">
        <v>180</v>
      </c>
      <c r="D6" s="86" t="s">
        <v>181</v>
      </c>
      <c r="E6" s="86" t="s">
        <v>182</v>
      </c>
      <c r="F6" s="86" t="s">
        <v>183</v>
      </c>
      <c r="G6" s="86" t="s">
        <v>184</v>
      </c>
    </row>
    <row r="7" spans="1:7" ht="21.9" customHeight="1" x14ac:dyDescent="0.25">
      <c r="A7" s="81" t="s">
        <v>149</v>
      </c>
      <c r="B7" s="33">
        <v>24</v>
      </c>
      <c r="C7" s="33">
        <v>0</v>
      </c>
      <c r="D7" s="33">
        <v>0</v>
      </c>
      <c r="E7" s="64">
        <f t="shared" ref="E7:E24" si="0">SUM(B7:D7)</f>
        <v>24</v>
      </c>
      <c r="F7" s="33">
        <v>15</v>
      </c>
      <c r="G7" s="64">
        <f t="shared" ref="G7:G24" si="1">E7+F7</f>
        <v>39</v>
      </c>
    </row>
    <row r="8" spans="1:7" ht="21.9" customHeight="1" thickBot="1" x14ac:dyDescent="0.3">
      <c r="A8" s="74" t="s">
        <v>150</v>
      </c>
      <c r="B8" s="73">
        <v>9</v>
      </c>
      <c r="C8" s="73">
        <v>6</v>
      </c>
      <c r="D8" s="73">
        <v>0</v>
      </c>
      <c r="E8" s="72">
        <f t="shared" si="0"/>
        <v>15</v>
      </c>
      <c r="F8" s="73">
        <v>69</v>
      </c>
      <c r="G8" s="72">
        <f t="shared" si="1"/>
        <v>84</v>
      </c>
    </row>
    <row r="9" spans="1:7" ht="21.9" customHeight="1" thickTop="1" x14ac:dyDescent="0.25">
      <c r="A9" s="79" t="s">
        <v>151</v>
      </c>
      <c r="B9" s="75">
        <v>9</v>
      </c>
      <c r="C9" s="75">
        <v>1</v>
      </c>
      <c r="D9" s="75">
        <v>0</v>
      </c>
      <c r="E9" s="64">
        <f t="shared" si="0"/>
        <v>10</v>
      </c>
      <c r="F9" s="75">
        <v>0</v>
      </c>
      <c r="G9" s="64">
        <f t="shared" si="1"/>
        <v>10</v>
      </c>
    </row>
    <row r="10" spans="1:7" ht="21.9" customHeight="1" thickBot="1" x14ac:dyDescent="0.3">
      <c r="A10" s="68" t="s">
        <v>152</v>
      </c>
      <c r="B10" s="73">
        <v>6</v>
      </c>
      <c r="C10" s="73">
        <v>6</v>
      </c>
      <c r="D10" s="73">
        <v>0</v>
      </c>
      <c r="E10" s="72">
        <f t="shared" si="0"/>
        <v>12</v>
      </c>
      <c r="F10" s="73">
        <v>15</v>
      </c>
      <c r="G10" s="72">
        <f t="shared" si="1"/>
        <v>27</v>
      </c>
    </row>
    <row r="11" spans="1:7" ht="21.9" customHeight="1" thickTop="1" x14ac:dyDescent="0.25">
      <c r="A11" s="76" t="s">
        <v>153</v>
      </c>
      <c r="B11" s="75">
        <v>3</v>
      </c>
      <c r="C11" s="75">
        <v>0</v>
      </c>
      <c r="D11" s="75">
        <v>0</v>
      </c>
      <c r="E11" s="64">
        <f t="shared" si="0"/>
        <v>3</v>
      </c>
      <c r="F11" s="75">
        <v>0</v>
      </c>
      <c r="G11" s="64">
        <f t="shared" si="1"/>
        <v>3</v>
      </c>
    </row>
    <row r="12" spans="1:7" ht="22.95" customHeight="1" x14ac:dyDescent="0.25">
      <c r="A12" s="84" t="s">
        <v>154</v>
      </c>
      <c r="B12" s="83">
        <v>0</v>
      </c>
      <c r="C12" s="83">
        <v>1</v>
      </c>
      <c r="D12" s="83">
        <v>0</v>
      </c>
      <c r="E12" s="82">
        <f t="shared" si="0"/>
        <v>1</v>
      </c>
      <c r="F12" s="83">
        <v>3</v>
      </c>
      <c r="G12" s="82">
        <f t="shared" si="1"/>
        <v>4</v>
      </c>
    </row>
    <row r="13" spans="1:7" ht="22.95" customHeight="1" x14ac:dyDescent="0.25">
      <c r="A13" s="81" t="s">
        <v>155</v>
      </c>
      <c r="B13" s="33">
        <v>0</v>
      </c>
      <c r="C13" s="33">
        <v>0</v>
      </c>
      <c r="D13" s="33">
        <v>0</v>
      </c>
      <c r="E13" s="64">
        <f t="shared" si="0"/>
        <v>0</v>
      </c>
      <c r="F13" s="33">
        <v>2</v>
      </c>
      <c r="G13" s="64">
        <f t="shared" si="1"/>
        <v>2</v>
      </c>
    </row>
    <row r="14" spans="1:7" ht="22.95" customHeight="1" x14ac:dyDescent="0.25">
      <c r="A14" s="81" t="s">
        <v>156</v>
      </c>
      <c r="B14" s="33">
        <v>3</v>
      </c>
      <c r="C14" s="33">
        <v>4</v>
      </c>
      <c r="D14" s="33">
        <v>0</v>
      </c>
      <c r="E14" s="64">
        <f t="shared" si="0"/>
        <v>7</v>
      </c>
      <c r="F14" s="33">
        <v>3</v>
      </c>
      <c r="G14" s="64">
        <f t="shared" si="1"/>
        <v>10</v>
      </c>
    </row>
    <row r="15" spans="1:7" ht="26.4" x14ac:dyDescent="0.25">
      <c r="A15" s="79" t="s">
        <v>157</v>
      </c>
      <c r="B15" s="75">
        <v>5</v>
      </c>
      <c r="C15" s="75">
        <v>0</v>
      </c>
      <c r="D15" s="75">
        <v>0</v>
      </c>
      <c r="E15" s="80">
        <f t="shared" si="0"/>
        <v>5</v>
      </c>
      <c r="F15" s="75">
        <v>9</v>
      </c>
      <c r="G15" s="80">
        <f t="shared" si="1"/>
        <v>14</v>
      </c>
    </row>
    <row r="16" spans="1:7" ht="32.4" customHeight="1" thickBot="1" x14ac:dyDescent="0.3">
      <c r="A16" s="68" t="s">
        <v>158</v>
      </c>
      <c r="B16" s="73">
        <v>13</v>
      </c>
      <c r="C16" s="73">
        <v>8</v>
      </c>
      <c r="D16" s="73">
        <v>1</v>
      </c>
      <c r="E16" s="72">
        <f t="shared" si="0"/>
        <v>22</v>
      </c>
      <c r="F16" s="73">
        <v>68</v>
      </c>
      <c r="G16" s="72">
        <f t="shared" si="1"/>
        <v>90</v>
      </c>
    </row>
    <row r="17" spans="1:7" ht="21.9" customHeight="1" thickTop="1" x14ac:dyDescent="0.25">
      <c r="A17" s="79" t="s">
        <v>159</v>
      </c>
      <c r="B17" s="75">
        <v>0</v>
      </c>
      <c r="C17" s="75">
        <v>0</v>
      </c>
      <c r="D17" s="75">
        <v>0</v>
      </c>
      <c r="E17" s="64">
        <f t="shared" si="0"/>
        <v>0</v>
      </c>
      <c r="F17" s="75">
        <v>0</v>
      </c>
      <c r="G17" s="64">
        <f t="shared" si="1"/>
        <v>0</v>
      </c>
    </row>
    <row r="18" spans="1:7" ht="21.9" customHeight="1" thickBot="1" x14ac:dyDescent="0.3">
      <c r="A18" s="68" t="s">
        <v>160</v>
      </c>
      <c r="B18" s="73">
        <v>0</v>
      </c>
      <c r="C18" s="73">
        <v>0</v>
      </c>
      <c r="D18" s="73">
        <v>0</v>
      </c>
      <c r="E18" s="72">
        <f t="shared" si="0"/>
        <v>0</v>
      </c>
      <c r="F18" s="73">
        <v>0</v>
      </c>
      <c r="G18" s="72">
        <f t="shared" si="1"/>
        <v>0</v>
      </c>
    </row>
    <row r="19" spans="1:7" ht="21.9" customHeight="1" thickTop="1" x14ac:dyDescent="0.25">
      <c r="A19" s="78" t="s">
        <v>161</v>
      </c>
      <c r="B19" s="75">
        <v>8</v>
      </c>
      <c r="C19" s="75">
        <v>0</v>
      </c>
      <c r="D19" s="75">
        <v>0</v>
      </c>
      <c r="E19" s="64">
        <f t="shared" si="0"/>
        <v>8</v>
      </c>
      <c r="F19" s="75">
        <v>77</v>
      </c>
      <c r="G19" s="64">
        <f t="shared" si="1"/>
        <v>85</v>
      </c>
    </row>
    <row r="20" spans="1:7" ht="21.9" customHeight="1" thickBot="1" x14ac:dyDescent="0.3">
      <c r="A20" s="77" t="s">
        <v>162</v>
      </c>
      <c r="B20" s="73">
        <v>29</v>
      </c>
      <c r="C20" s="73">
        <v>6</v>
      </c>
      <c r="D20" s="73">
        <v>0</v>
      </c>
      <c r="E20" s="72">
        <f t="shared" si="0"/>
        <v>35</v>
      </c>
      <c r="F20" s="73">
        <v>58</v>
      </c>
      <c r="G20" s="72">
        <f t="shared" si="1"/>
        <v>93</v>
      </c>
    </row>
    <row r="21" spans="1:7" ht="21.9" customHeight="1" thickTop="1" x14ac:dyDescent="0.25">
      <c r="A21" s="76" t="s">
        <v>163</v>
      </c>
      <c r="B21" s="75"/>
      <c r="C21" s="75">
        <v>9</v>
      </c>
      <c r="D21" s="75"/>
      <c r="E21" s="64">
        <f t="shared" si="0"/>
        <v>9</v>
      </c>
      <c r="F21" s="75">
        <v>0</v>
      </c>
      <c r="G21" s="64">
        <f t="shared" si="1"/>
        <v>9</v>
      </c>
    </row>
    <row r="22" spans="1:7" ht="21.9" customHeight="1" thickBot="1" x14ac:dyDescent="0.3">
      <c r="A22" s="74" t="s">
        <v>164</v>
      </c>
      <c r="B22" s="73"/>
      <c r="C22" s="73">
        <v>385</v>
      </c>
      <c r="D22" s="73"/>
      <c r="E22" s="72">
        <f t="shared" si="0"/>
        <v>385</v>
      </c>
      <c r="F22" s="73">
        <v>0</v>
      </c>
      <c r="G22" s="72">
        <f t="shared" si="1"/>
        <v>385</v>
      </c>
    </row>
    <row r="23" spans="1:7" ht="25.65" customHeight="1" thickTop="1" x14ac:dyDescent="0.25">
      <c r="A23" s="65" t="s">
        <v>165</v>
      </c>
      <c r="B23" s="64">
        <f>SUM(B7:B22)</f>
        <v>109</v>
      </c>
      <c r="C23" s="64">
        <f>SUM(C7:C22)</f>
        <v>426</v>
      </c>
      <c r="D23" s="64">
        <f>SUM(D7:D22)</f>
        <v>1</v>
      </c>
      <c r="E23" s="64">
        <f t="shared" si="0"/>
        <v>536</v>
      </c>
      <c r="F23" s="75">
        <v>319</v>
      </c>
      <c r="G23" s="64">
        <f t="shared" si="1"/>
        <v>855</v>
      </c>
    </row>
    <row r="24" spans="1:7" ht="21.9" customHeight="1" x14ac:dyDescent="0.25">
      <c r="A24" s="65" t="s">
        <v>166</v>
      </c>
      <c r="B24" s="99">
        <v>81</v>
      </c>
      <c r="C24" s="99"/>
      <c r="D24" s="99"/>
      <c r="E24" s="64">
        <f t="shared" si="0"/>
        <v>81</v>
      </c>
      <c r="F24" s="99">
        <v>214.6</v>
      </c>
      <c r="G24" s="69">
        <f t="shared" si="1"/>
        <v>295.60000000000002</v>
      </c>
    </row>
    <row r="25" spans="1:7" ht="42.15" customHeight="1" x14ac:dyDescent="0.25">
      <c r="A25" s="65" t="s">
        <v>167</v>
      </c>
      <c r="B25" s="98" t="s">
        <v>185</v>
      </c>
      <c r="C25" s="98"/>
      <c r="D25" s="98"/>
      <c r="E25" s="98"/>
      <c r="F25" s="97"/>
      <c r="G25" s="97"/>
    </row>
    <row r="26" spans="1:7" ht="39.6" x14ac:dyDescent="0.25">
      <c r="A26" s="65" t="s">
        <v>186</v>
      </c>
      <c r="B26" s="96">
        <v>116</v>
      </c>
      <c r="C26" s="1"/>
      <c r="D26" s="1"/>
      <c r="E26" s="1"/>
      <c r="F26" s="1"/>
      <c r="G26" s="95"/>
    </row>
    <row r="27" spans="1:7" x14ac:dyDescent="0.25">
      <c r="A27" s="38"/>
      <c r="B27" s="62"/>
      <c r="C27" s="62"/>
      <c r="D27" s="62"/>
      <c r="E27" s="62"/>
      <c r="F27" s="62"/>
      <c r="G27" s="62"/>
    </row>
    <row r="28" spans="1:7" ht="14.4" x14ac:dyDescent="0.3">
      <c r="A28" s="61" t="s">
        <v>170</v>
      </c>
      <c r="B28" s="61"/>
      <c r="C28" s="61"/>
      <c r="D28" s="61"/>
      <c r="E28" s="61"/>
      <c r="F28" s="61"/>
      <c r="G28" s="61"/>
    </row>
    <row r="29" spans="1:7" ht="29.25" customHeight="1" x14ac:dyDescent="0.3">
      <c r="A29" s="592" t="s">
        <v>171</v>
      </c>
      <c r="B29" s="592"/>
      <c r="C29" s="592"/>
      <c r="D29" s="592"/>
      <c r="E29" s="592"/>
      <c r="F29" s="592"/>
      <c r="G29" s="592"/>
    </row>
    <row r="30" spans="1:7" ht="31.2" customHeight="1" x14ac:dyDescent="0.3">
      <c r="A30" s="592" t="s">
        <v>172</v>
      </c>
      <c r="B30" s="592"/>
      <c r="C30" s="592"/>
      <c r="D30" s="592"/>
      <c r="E30" s="592"/>
      <c r="F30" s="654"/>
      <c r="G30" s="654"/>
    </row>
    <row r="31" spans="1:7" ht="14.4" x14ac:dyDescent="0.3">
      <c r="A31" s="655" t="s">
        <v>173</v>
      </c>
      <c r="B31" s="655"/>
      <c r="C31" s="655"/>
      <c r="D31" s="655"/>
      <c r="E31" s="655"/>
      <c r="F31" s="655"/>
      <c r="G31" s="655"/>
    </row>
    <row r="32" spans="1:7" ht="14.4" x14ac:dyDescent="0.3">
      <c r="A32" s="61"/>
      <c r="B32" s="61"/>
      <c r="C32" s="61"/>
      <c r="D32" s="61"/>
      <c r="E32" s="61"/>
      <c r="F32" s="61"/>
      <c r="G32" s="61"/>
    </row>
    <row r="33" spans="1:7" ht="14.4" x14ac:dyDescent="0.3">
      <c r="A33" s="61" t="s">
        <v>174</v>
      </c>
      <c r="B33" s="61"/>
      <c r="C33" s="61"/>
      <c r="D33" s="61"/>
      <c r="E33" s="61"/>
      <c r="F33" s="61"/>
      <c r="G33" s="61"/>
    </row>
    <row r="35" spans="1:7" x14ac:dyDescent="0.25">
      <c r="A35" s="6" t="s">
        <v>101</v>
      </c>
    </row>
    <row r="36" spans="1:7" x14ac:dyDescent="0.25">
      <c r="A36" s="645" t="s">
        <v>187</v>
      </c>
      <c r="B36" s="646"/>
      <c r="C36" s="646"/>
      <c r="D36" s="646"/>
      <c r="E36" s="646"/>
      <c r="F36" s="646"/>
      <c r="G36" s="647"/>
    </row>
    <row r="37" spans="1:7" x14ac:dyDescent="0.25">
      <c r="A37" s="648"/>
      <c r="B37" s="649"/>
      <c r="C37" s="649"/>
      <c r="D37" s="649"/>
      <c r="E37" s="649"/>
      <c r="F37" s="649"/>
      <c r="G37" s="650"/>
    </row>
    <row r="38" spans="1:7" x14ac:dyDescent="0.25">
      <c r="A38" s="648"/>
      <c r="B38" s="649"/>
      <c r="C38" s="649"/>
      <c r="D38" s="649"/>
      <c r="E38" s="649"/>
      <c r="F38" s="649"/>
      <c r="G38" s="650"/>
    </row>
    <row r="39" spans="1:7" x14ac:dyDescent="0.25">
      <c r="A39" s="648"/>
      <c r="B39" s="649"/>
      <c r="C39" s="649"/>
      <c r="D39" s="649"/>
      <c r="E39" s="649"/>
      <c r="F39" s="649"/>
      <c r="G39" s="650"/>
    </row>
    <row r="40" spans="1:7" x14ac:dyDescent="0.25">
      <c r="A40" s="648"/>
      <c r="B40" s="649"/>
      <c r="C40" s="649"/>
      <c r="D40" s="649"/>
      <c r="E40" s="649"/>
      <c r="F40" s="649"/>
      <c r="G40" s="650"/>
    </row>
    <row r="41" spans="1:7" x14ac:dyDescent="0.25">
      <c r="A41" s="648"/>
      <c r="B41" s="649"/>
      <c r="C41" s="649"/>
      <c r="D41" s="649"/>
      <c r="E41" s="649"/>
      <c r="F41" s="649"/>
      <c r="G41" s="650"/>
    </row>
    <row r="42" spans="1:7" x14ac:dyDescent="0.25">
      <c r="A42" s="651"/>
      <c r="B42" s="652"/>
      <c r="C42" s="652"/>
      <c r="D42" s="652"/>
      <c r="E42" s="652"/>
      <c r="F42" s="652"/>
      <c r="G42" s="653"/>
    </row>
  </sheetData>
  <sheetProtection insertColumns="0" insertRows="0"/>
  <mergeCells count="7">
    <mergeCell ref="A36:G42"/>
    <mergeCell ref="A1:G1"/>
    <mergeCell ref="A2:G2"/>
    <mergeCell ref="A4:G4"/>
    <mergeCell ref="A29:G29"/>
    <mergeCell ref="A30:G30"/>
    <mergeCell ref="A31:G31"/>
  </mergeCells>
  <pageMargins left="0.75" right="0.5" top="0.75" bottom="1" header="0.5" footer="0.5"/>
  <pageSetup scale="78" orientation="portrait" r:id="rId1"/>
  <headerFooter alignWithMargins="0">
    <oddFooter>&amp;L&amp;"Garamond,Regular"Revised October 2018&amp;C&amp;"Garamond,Regular"5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34F7-EF4B-4000-BDB0-FE7D32326641}">
  <dimension ref="A1:H116"/>
  <sheetViews>
    <sheetView topLeftCell="A57" zoomScale="98" zoomScaleNormal="98" workbookViewId="0">
      <selection activeCell="H43" sqref="H43"/>
    </sheetView>
  </sheetViews>
  <sheetFormatPr defaultColWidth="9.109375" defaultRowHeight="13.2" x14ac:dyDescent="0.25"/>
  <cols>
    <col min="1" max="1" width="44.88671875" style="88" customWidth="1"/>
    <col min="2" max="2" width="15.33203125" style="7" customWidth="1"/>
    <col min="3" max="3" width="14" style="6" customWidth="1"/>
    <col min="4" max="4" width="14.6640625" style="6" customWidth="1"/>
    <col min="5" max="5" width="13.5546875" style="6" customWidth="1"/>
    <col min="6" max="6" width="14.33203125" style="6" customWidth="1"/>
    <col min="7" max="8" width="9" style="1" customWidth="1"/>
    <col min="9" max="16384" width="9.109375" style="6"/>
  </cols>
  <sheetData>
    <row r="1" spans="1:8" ht="15.6" x14ac:dyDescent="0.3">
      <c r="A1" s="588" t="s">
        <v>176</v>
      </c>
      <c r="B1" s="588"/>
      <c r="C1" s="588"/>
      <c r="D1" s="588"/>
      <c r="E1" s="588"/>
      <c r="F1" s="588"/>
    </row>
    <row r="2" spans="1:8" ht="15.6" x14ac:dyDescent="0.3">
      <c r="A2" s="588" t="s">
        <v>188</v>
      </c>
      <c r="B2" s="588"/>
      <c r="C2" s="588"/>
      <c r="D2" s="588"/>
      <c r="E2" s="588"/>
      <c r="F2" s="588"/>
    </row>
    <row r="3" spans="1:8" ht="15.6" x14ac:dyDescent="0.3">
      <c r="A3" s="4"/>
      <c r="B3" s="4" t="s">
        <v>189</v>
      </c>
      <c r="C3" s="4" t="s">
        <v>190</v>
      </c>
      <c r="D3" s="4" t="s">
        <v>191</v>
      </c>
      <c r="E3" s="4" t="s">
        <v>192</v>
      </c>
      <c r="F3" s="4"/>
    </row>
    <row r="4" spans="1:8" x14ac:dyDescent="0.25">
      <c r="A4" s="128" t="s">
        <v>193</v>
      </c>
      <c r="B4" s="121"/>
      <c r="C4" s="121"/>
      <c r="D4" s="121"/>
      <c r="F4" s="121"/>
    </row>
    <row r="5" spans="1:8" ht="14.4" customHeight="1" x14ac:dyDescent="0.25">
      <c r="A5" s="659" t="s">
        <v>194</v>
      </c>
      <c r="B5" s="120" t="s">
        <v>195</v>
      </c>
      <c r="C5" s="120" t="s">
        <v>196</v>
      </c>
      <c r="D5" s="120" t="s">
        <v>197</v>
      </c>
      <c r="E5" s="120" t="s">
        <v>198</v>
      </c>
      <c r="F5" s="120" t="s">
        <v>199</v>
      </c>
    </row>
    <row r="6" spans="1:8" x14ac:dyDescent="0.25">
      <c r="A6" s="659"/>
      <c r="B6" s="119" t="s">
        <v>200</v>
      </c>
      <c r="C6" s="119" t="s">
        <v>200</v>
      </c>
      <c r="D6" s="119" t="s">
        <v>200</v>
      </c>
      <c r="E6" s="119" t="s">
        <v>201</v>
      </c>
      <c r="F6" s="119" t="s">
        <v>202</v>
      </c>
    </row>
    <row r="7" spans="1:8" x14ac:dyDescent="0.25">
      <c r="A7" s="659"/>
      <c r="B7" s="117" t="s">
        <v>203</v>
      </c>
      <c r="C7" s="117" t="s">
        <v>204</v>
      </c>
      <c r="D7" s="117" t="s">
        <v>205</v>
      </c>
      <c r="E7" s="117" t="s">
        <v>206</v>
      </c>
      <c r="F7" s="117" t="s">
        <v>207</v>
      </c>
    </row>
    <row r="8" spans="1:8" ht="14.4" x14ac:dyDescent="0.3">
      <c r="A8" s="126" t="s">
        <v>208</v>
      </c>
      <c r="B8" s="125">
        <v>31</v>
      </c>
      <c r="C8" s="125">
        <v>34</v>
      </c>
      <c r="D8" s="125">
        <v>29</v>
      </c>
      <c r="E8" s="125">
        <v>24</v>
      </c>
      <c r="F8" s="124">
        <v>29</v>
      </c>
    </row>
    <row r="9" spans="1:8" ht="14.4" x14ac:dyDescent="0.3">
      <c r="A9" s="126" t="s">
        <v>209</v>
      </c>
      <c r="B9" s="125">
        <v>1</v>
      </c>
      <c r="C9" s="125">
        <v>0</v>
      </c>
      <c r="D9" s="125">
        <v>0</v>
      </c>
      <c r="E9" s="125" t="s">
        <v>210</v>
      </c>
      <c r="F9" s="124" t="s">
        <v>210</v>
      </c>
    </row>
    <row r="10" spans="1:8" s="108" customFormat="1" ht="14.4" x14ac:dyDescent="0.3">
      <c r="A10" s="126" t="s">
        <v>211</v>
      </c>
      <c r="B10" s="125">
        <v>7</v>
      </c>
      <c r="C10" s="125">
        <v>7</v>
      </c>
      <c r="D10" s="125">
        <v>7</v>
      </c>
      <c r="E10" s="125">
        <v>6</v>
      </c>
      <c r="F10" s="124">
        <v>7</v>
      </c>
      <c r="G10" s="1"/>
      <c r="H10" s="1"/>
    </row>
    <row r="11" spans="1:8" s="108" customFormat="1" ht="14.4" x14ac:dyDescent="0.3">
      <c r="A11" s="126" t="s">
        <v>212</v>
      </c>
      <c r="B11" s="125">
        <v>1</v>
      </c>
      <c r="C11" s="125">
        <v>3</v>
      </c>
      <c r="D11" s="125">
        <v>5</v>
      </c>
      <c r="E11" s="125" t="s">
        <v>210</v>
      </c>
      <c r="F11" s="124" t="s">
        <v>210</v>
      </c>
      <c r="G11" s="1"/>
      <c r="H11" s="1"/>
    </row>
    <row r="12" spans="1:8" s="108" customFormat="1" ht="14.4" x14ac:dyDescent="0.3">
      <c r="A12" s="126" t="s">
        <v>213</v>
      </c>
      <c r="B12" s="125">
        <v>0</v>
      </c>
      <c r="C12" s="125">
        <v>1</v>
      </c>
      <c r="D12" s="125">
        <v>1</v>
      </c>
      <c r="E12" s="125">
        <v>1</v>
      </c>
      <c r="F12" s="124">
        <v>1</v>
      </c>
      <c r="G12" s="1"/>
      <c r="H12" s="1"/>
    </row>
    <row r="13" spans="1:8" s="108" customFormat="1" ht="14.4" x14ac:dyDescent="0.3">
      <c r="A13" s="126" t="s">
        <v>214</v>
      </c>
      <c r="B13" s="125">
        <v>8</v>
      </c>
      <c r="C13" s="125">
        <v>10</v>
      </c>
      <c r="D13" s="125">
        <v>9</v>
      </c>
      <c r="E13" s="125">
        <v>9</v>
      </c>
      <c r="F13" s="124">
        <v>9</v>
      </c>
      <c r="G13" s="1"/>
      <c r="H13" s="1"/>
    </row>
    <row r="14" spans="1:8" s="108" customFormat="1" ht="14.4" x14ac:dyDescent="0.3">
      <c r="A14" s="126" t="s">
        <v>215</v>
      </c>
      <c r="B14" s="125" t="s">
        <v>210</v>
      </c>
      <c r="C14" s="125" t="s">
        <v>210</v>
      </c>
      <c r="D14" s="125">
        <v>0</v>
      </c>
      <c r="E14" s="125">
        <v>0</v>
      </c>
      <c r="F14" s="124">
        <v>0</v>
      </c>
      <c r="G14" s="1"/>
      <c r="H14" s="1"/>
    </row>
    <row r="15" spans="1:8" s="108" customFormat="1" ht="14.4" x14ac:dyDescent="0.3">
      <c r="A15" s="126" t="s">
        <v>216</v>
      </c>
      <c r="B15" s="125">
        <v>2</v>
      </c>
      <c r="C15" s="125">
        <v>1</v>
      </c>
      <c r="D15" s="125" t="s">
        <v>210</v>
      </c>
      <c r="E15" s="125" t="s">
        <v>210</v>
      </c>
      <c r="F15" s="124" t="s">
        <v>210</v>
      </c>
      <c r="G15" s="1"/>
      <c r="H15" s="1"/>
    </row>
    <row r="16" spans="1:8" s="108" customFormat="1" ht="14.4" x14ac:dyDescent="0.3">
      <c r="A16" s="126" t="s">
        <v>217</v>
      </c>
      <c r="B16" s="125">
        <v>1</v>
      </c>
      <c r="C16" s="125">
        <v>0</v>
      </c>
      <c r="D16" s="125">
        <v>1</v>
      </c>
      <c r="E16" s="125" t="s">
        <v>218</v>
      </c>
      <c r="F16" s="124" t="s">
        <v>210</v>
      </c>
      <c r="G16" s="1"/>
      <c r="H16" s="1"/>
    </row>
    <row r="17" spans="1:8" s="108" customFormat="1" ht="14.4" x14ac:dyDescent="0.3">
      <c r="A17" s="126" t="s">
        <v>219</v>
      </c>
      <c r="B17" s="125">
        <v>5</v>
      </c>
      <c r="C17" s="125">
        <v>4</v>
      </c>
      <c r="D17" s="125">
        <v>6</v>
      </c>
      <c r="E17" s="125">
        <v>9</v>
      </c>
      <c r="F17" s="124">
        <v>10</v>
      </c>
      <c r="H17" s="1"/>
    </row>
    <row r="18" spans="1:8" s="108" customFormat="1" ht="14.4" x14ac:dyDescent="0.3">
      <c r="A18" s="126" t="s">
        <v>220</v>
      </c>
      <c r="B18" s="125">
        <v>7</v>
      </c>
      <c r="C18" s="125">
        <v>21</v>
      </c>
      <c r="D18" s="125">
        <v>15</v>
      </c>
      <c r="E18" s="125">
        <v>28</v>
      </c>
      <c r="F18" s="124">
        <v>30</v>
      </c>
      <c r="G18" s="1"/>
      <c r="H18" s="1"/>
    </row>
    <row r="19" spans="1:8" s="108" customFormat="1" ht="14.4" x14ac:dyDescent="0.3">
      <c r="A19" s="126" t="s">
        <v>221</v>
      </c>
      <c r="B19" s="125">
        <v>2</v>
      </c>
      <c r="C19" s="125">
        <v>3</v>
      </c>
      <c r="D19" s="125" t="s">
        <v>210</v>
      </c>
      <c r="E19" s="125" t="s">
        <v>210</v>
      </c>
      <c r="F19" s="124" t="s">
        <v>210</v>
      </c>
      <c r="G19" s="1"/>
      <c r="H19" s="1"/>
    </row>
    <row r="20" spans="1:8" s="108" customFormat="1" ht="14.4" x14ac:dyDescent="0.3">
      <c r="A20" s="126" t="s">
        <v>222</v>
      </c>
      <c r="B20" s="125">
        <v>4</v>
      </c>
      <c r="C20" s="125">
        <v>5</v>
      </c>
      <c r="D20" s="125">
        <v>2</v>
      </c>
      <c r="E20" s="125">
        <v>1</v>
      </c>
      <c r="F20" s="124">
        <v>1</v>
      </c>
      <c r="G20" s="1"/>
      <c r="H20" s="1"/>
    </row>
    <row r="21" spans="1:8" s="108" customFormat="1" ht="14.4" x14ac:dyDescent="0.3">
      <c r="A21" s="126" t="s">
        <v>223</v>
      </c>
      <c r="B21" s="125" t="s">
        <v>210</v>
      </c>
      <c r="C21" s="125" t="s">
        <v>210</v>
      </c>
      <c r="D21" s="125">
        <v>0</v>
      </c>
      <c r="E21" s="125">
        <v>1</v>
      </c>
      <c r="F21" s="124">
        <v>1</v>
      </c>
      <c r="G21" s="1"/>
      <c r="H21" s="1"/>
    </row>
    <row r="22" spans="1:8" s="108" customFormat="1" ht="14.4" x14ac:dyDescent="0.3">
      <c r="A22" s="126" t="s">
        <v>224</v>
      </c>
      <c r="B22" s="125" t="s">
        <v>210</v>
      </c>
      <c r="C22" s="125" t="s">
        <v>210</v>
      </c>
      <c r="D22" s="125" t="s">
        <v>210</v>
      </c>
      <c r="E22" s="125">
        <v>0</v>
      </c>
      <c r="F22" s="124">
        <v>2</v>
      </c>
      <c r="G22" s="1"/>
      <c r="H22" s="1"/>
    </row>
    <row r="23" spans="1:8" s="108" customFormat="1" ht="14.4" x14ac:dyDescent="0.3">
      <c r="A23" s="126" t="s">
        <v>225</v>
      </c>
      <c r="B23" s="125" t="s">
        <v>210</v>
      </c>
      <c r="C23" s="125" t="s">
        <v>210</v>
      </c>
      <c r="D23" s="125" t="s">
        <v>210</v>
      </c>
      <c r="E23" s="125">
        <v>1</v>
      </c>
      <c r="F23" s="124">
        <v>1</v>
      </c>
      <c r="G23" s="1"/>
      <c r="H23" s="1"/>
    </row>
    <row r="24" spans="1:8" s="108" customFormat="1" ht="14.4" x14ac:dyDescent="0.3">
      <c r="A24" s="126" t="s">
        <v>226</v>
      </c>
      <c r="B24" s="125">
        <v>3</v>
      </c>
      <c r="C24" s="125">
        <v>5</v>
      </c>
      <c r="D24" s="125">
        <v>3</v>
      </c>
      <c r="E24" s="125">
        <v>2</v>
      </c>
      <c r="F24" s="124">
        <v>2</v>
      </c>
      <c r="G24" s="1"/>
      <c r="H24" s="1"/>
    </row>
    <row r="25" spans="1:8" s="108" customFormat="1" ht="14.4" x14ac:dyDescent="0.3">
      <c r="A25" s="126" t="s">
        <v>227</v>
      </c>
      <c r="B25" s="125">
        <v>4</v>
      </c>
      <c r="C25" s="125">
        <v>0</v>
      </c>
      <c r="D25" s="125">
        <v>3</v>
      </c>
      <c r="E25" s="125">
        <v>0</v>
      </c>
      <c r="F25" s="124">
        <v>0</v>
      </c>
      <c r="G25" s="1"/>
      <c r="H25" s="1"/>
    </row>
    <row r="26" spans="1:8" s="108" customFormat="1" ht="14.4" x14ac:dyDescent="0.3">
      <c r="A26" s="126" t="s">
        <v>228</v>
      </c>
      <c r="B26" s="125">
        <v>1</v>
      </c>
      <c r="C26" s="125" t="s">
        <v>229</v>
      </c>
      <c r="D26" s="125">
        <v>0</v>
      </c>
      <c r="E26" s="125">
        <v>4</v>
      </c>
      <c r="F26" s="124">
        <v>0</v>
      </c>
      <c r="G26" s="1"/>
      <c r="H26" s="1"/>
    </row>
    <row r="27" spans="1:8" s="108" customFormat="1" ht="14.4" x14ac:dyDescent="0.3">
      <c r="A27" s="126" t="s">
        <v>230</v>
      </c>
      <c r="B27" s="125">
        <v>6</v>
      </c>
      <c r="C27" s="125">
        <v>5</v>
      </c>
      <c r="D27" s="125">
        <v>8</v>
      </c>
      <c r="E27" s="125">
        <v>6</v>
      </c>
      <c r="F27" s="124">
        <v>6</v>
      </c>
      <c r="G27" s="1"/>
      <c r="H27" s="1"/>
    </row>
    <row r="28" spans="1:8" s="108" customFormat="1" ht="14.4" x14ac:dyDescent="0.3">
      <c r="A28" s="126" t="s">
        <v>231</v>
      </c>
      <c r="B28" s="125">
        <v>10</v>
      </c>
      <c r="C28" s="125">
        <v>1</v>
      </c>
      <c r="D28" s="125">
        <v>7</v>
      </c>
      <c r="E28" s="125">
        <v>6</v>
      </c>
      <c r="F28" s="124">
        <v>6</v>
      </c>
      <c r="G28" s="1"/>
      <c r="H28" s="1"/>
    </row>
    <row r="29" spans="1:8" s="108" customFormat="1" ht="14.4" x14ac:dyDescent="0.3">
      <c r="A29" s="126" t="s">
        <v>232</v>
      </c>
      <c r="B29" s="125">
        <v>4</v>
      </c>
      <c r="C29" s="125">
        <v>9</v>
      </c>
      <c r="D29" s="125">
        <v>22</v>
      </c>
      <c r="E29" s="125">
        <v>6</v>
      </c>
      <c r="F29" s="124">
        <v>5</v>
      </c>
      <c r="G29" s="1"/>
      <c r="H29" s="1"/>
    </row>
    <row r="30" spans="1:8" s="108" customFormat="1" ht="14.4" x14ac:dyDescent="0.3">
      <c r="A30" s="126" t="s">
        <v>233</v>
      </c>
      <c r="B30" s="125">
        <v>6</v>
      </c>
      <c r="C30" s="125">
        <v>2</v>
      </c>
      <c r="D30" s="125">
        <v>4</v>
      </c>
      <c r="E30" s="125">
        <v>3</v>
      </c>
      <c r="F30" s="124">
        <v>3</v>
      </c>
      <c r="G30" s="1"/>
      <c r="H30" s="1"/>
    </row>
    <row r="31" spans="1:8" s="108" customFormat="1" ht="14.4" x14ac:dyDescent="0.3">
      <c r="A31" s="126" t="s">
        <v>234</v>
      </c>
      <c r="B31" s="125">
        <v>2</v>
      </c>
      <c r="C31" s="125">
        <v>0</v>
      </c>
      <c r="D31" s="125">
        <v>2</v>
      </c>
      <c r="E31" s="125">
        <v>3</v>
      </c>
      <c r="F31" s="124">
        <v>3</v>
      </c>
      <c r="G31" s="1"/>
      <c r="H31" s="1"/>
    </row>
    <row r="32" spans="1:8" s="108" customFormat="1" ht="14.4" x14ac:dyDescent="0.3">
      <c r="A32" s="126" t="s">
        <v>235</v>
      </c>
      <c r="B32" s="125">
        <v>1</v>
      </c>
      <c r="C32" s="125">
        <v>1</v>
      </c>
      <c r="D32" s="125">
        <v>0</v>
      </c>
      <c r="E32" s="125" t="s">
        <v>210</v>
      </c>
      <c r="F32" s="124" t="s">
        <v>210</v>
      </c>
      <c r="G32" s="1"/>
      <c r="H32" s="1"/>
    </row>
    <row r="33" spans="1:8" s="108" customFormat="1" ht="14.4" x14ac:dyDescent="0.3">
      <c r="A33" s="126" t="s">
        <v>236</v>
      </c>
      <c r="B33" s="125"/>
      <c r="C33" s="125">
        <v>0</v>
      </c>
      <c r="D33" s="125">
        <v>1</v>
      </c>
      <c r="E33" s="125">
        <v>0</v>
      </c>
      <c r="F33" s="124">
        <v>0</v>
      </c>
      <c r="G33" s="1"/>
      <c r="H33" s="1"/>
    </row>
    <row r="34" spans="1:8" s="108" customFormat="1" ht="14.4" x14ac:dyDescent="0.3">
      <c r="A34" s="126" t="s">
        <v>237</v>
      </c>
      <c r="B34" s="125">
        <v>11</v>
      </c>
      <c r="C34" s="125">
        <v>9</v>
      </c>
      <c r="D34" s="125">
        <v>5</v>
      </c>
      <c r="E34" s="125">
        <v>4</v>
      </c>
      <c r="F34" s="124">
        <v>8</v>
      </c>
      <c r="G34" s="1"/>
      <c r="H34" s="1"/>
    </row>
    <row r="35" spans="1:8" s="108" customFormat="1" ht="14.4" x14ac:dyDescent="0.3">
      <c r="A35" s="126" t="s">
        <v>238</v>
      </c>
      <c r="B35" s="125">
        <v>3</v>
      </c>
      <c r="C35" s="125">
        <v>1</v>
      </c>
      <c r="D35" s="125" t="s">
        <v>210</v>
      </c>
      <c r="E35" s="125" t="s">
        <v>210</v>
      </c>
      <c r="F35" s="124" t="s">
        <v>210</v>
      </c>
      <c r="G35" s="1"/>
      <c r="H35" s="1"/>
    </row>
    <row r="36" spans="1:8" s="108" customFormat="1" ht="14.4" x14ac:dyDescent="0.3">
      <c r="A36" s="126" t="s">
        <v>239</v>
      </c>
      <c r="B36" s="125">
        <v>0</v>
      </c>
      <c r="C36" s="125">
        <v>0</v>
      </c>
      <c r="D36" s="125">
        <v>0</v>
      </c>
      <c r="E36" s="125">
        <v>0</v>
      </c>
      <c r="F36" s="124" t="s">
        <v>17</v>
      </c>
      <c r="G36" s="1"/>
      <c r="H36" s="1"/>
    </row>
    <row r="37" spans="1:8" s="108" customFormat="1" ht="30" customHeight="1" x14ac:dyDescent="0.3">
      <c r="A37" s="127" t="s">
        <v>240</v>
      </c>
      <c r="B37" s="125"/>
      <c r="C37" s="125"/>
      <c r="D37" s="125"/>
      <c r="E37" s="125"/>
      <c r="F37" s="124"/>
      <c r="G37" s="1"/>
      <c r="H37" s="1"/>
    </row>
    <row r="38" spans="1:8" s="108" customFormat="1" ht="14.4" x14ac:dyDescent="0.3">
      <c r="A38" s="126" t="s">
        <v>241</v>
      </c>
      <c r="B38" s="125">
        <v>10</v>
      </c>
      <c r="C38" s="125">
        <v>13</v>
      </c>
      <c r="D38" s="125">
        <v>17</v>
      </c>
      <c r="E38" s="125">
        <v>13</v>
      </c>
      <c r="F38" s="124">
        <v>15</v>
      </c>
      <c r="G38" s="1"/>
      <c r="H38" s="1"/>
    </row>
    <row r="39" spans="1:8" s="108" customFormat="1" ht="14.4" x14ac:dyDescent="0.3">
      <c r="A39" s="126" t="s">
        <v>242</v>
      </c>
      <c r="B39" s="125">
        <v>3</v>
      </c>
      <c r="C39" s="125" t="s">
        <v>210</v>
      </c>
      <c r="D39" s="125" t="s">
        <v>210</v>
      </c>
      <c r="E39" s="125" t="s">
        <v>210</v>
      </c>
      <c r="F39" s="124" t="s">
        <v>210</v>
      </c>
      <c r="G39" s="1"/>
      <c r="H39" s="1"/>
    </row>
    <row r="40" spans="1:8" s="108" customFormat="1" ht="14.4" x14ac:dyDescent="0.3">
      <c r="A40" s="126" t="s">
        <v>243</v>
      </c>
      <c r="B40" s="125">
        <v>0</v>
      </c>
      <c r="C40" s="125">
        <v>0</v>
      </c>
      <c r="D40" s="125" t="s">
        <v>229</v>
      </c>
      <c r="E40" s="125" t="s">
        <v>210</v>
      </c>
      <c r="F40" s="124" t="s">
        <v>210</v>
      </c>
      <c r="G40" s="1"/>
      <c r="H40" s="1"/>
    </row>
    <row r="41" spans="1:8" s="108" customFormat="1" ht="14.4" x14ac:dyDescent="0.3">
      <c r="A41" s="126" t="s">
        <v>244</v>
      </c>
      <c r="B41" s="125">
        <v>10</v>
      </c>
      <c r="C41" s="125">
        <v>7</v>
      </c>
      <c r="D41" s="125">
        <v>4</v>
      </c>
      <c r="E41" s="125">
        <v>5</v>
      </c>
      <c r="F41" s="124">
        <v>7</v>
      </c>
      <c r="G41" s="1"/>
      <c r="H41" s="1"/>
    </row>
    <row r="42" spans="1:8" s="108" customFormat="1" ht="14.4" x14ac:dyDescent="0.3">
      <c r="A42" s="126" t="s">
        <v>245</v>
      </c>
      <c r="B42" s="125">
        <v>8</v>
      </c>
      <c r="C42" s="125">
        <v>10</v>
      </c>
      <c r="D42" s="125">
        <v>7</v>
      </c>
      <c r="E42" s="125">
        <v>6</v>
      </c>
      <c r="F42" s="124">
        <v>6</v>
      </c>
      <c r="G42" s="1"/>
      <c r="H42" s="1"/>
    </row>
    <row r="43" spans="1:8" s="108" customFormat="1" ht="14.4" x14ac:dyDescent="0.3">
      <c r="A43" s="126" t="s">
        <v>246</v>
      </c>
      <c r="B43" s="125">
        <v>1</v>
      </c>
      <c r="C43" s="125">
        <v>1</v>
      </c>
      <c r="D43" s="125" t="s">
        <v>210</v>
      </c>
      <c r="E43" s="125" t="s">
        <v>210</v>
      </c>
      <c r="F43" s="124" t="s">
        <v>210</v>
      </c>
      <c r="G43" s="1"/>
      <c r="H43" s="1"/>
    </row>
    <row r="44" spans="1:8" s="108" customFormat="1" ht="14.4" x14ac:dyDescent="0.3">
      <c r="A44" s="126" t="s">
        <v>247</v>
      </c>
      <c r="B44" s="125">
        <v>33</v>
      </c>
      <c r="C44" s="125">
        <v>26</v>
      </c>
      <c r="D44" s="125">
        <v>30</v>
      </c>
      <c r="E44" s="125">
        <v>29</v>
      </c>
      <c r="F44" s="124">
        <v>28</v>
      </c>
      <c r="G44" s="1"/>
      <c r="H44" s="1"/>
    </row>
    <row r="45" spans="1:8" s="108" customFormat="1" ht="14.4" x14ac:dyDescent="0.3">
      <c r="A45" s="126" t="s">
        <v>248</v>
      </c>
      <c r="B45" s="125">
        <v>2</v>
      </c>
      <c r="C45" s="125">
        <v>1</v>
      </c>
      <c r="D45" s="125" t="s">
        <v>210</v>
      </c>
      <c r="E45" s="125" t="s">
        <v>210</v>
      </c>
      <c r="F45" s="124" t="s">
        <v>210</v>
      </c>
      <c r="G45" s="1"/>
      <c r="H45" s="1"/>
    </row>
    <row r="46" spans="1:8" s="108" customFormat="1" ht="14.4" x14ac:dyDescent="0.3">
      <c r="A46" s="126" t="s">
        <v>249</v>
      </c>
      <c r="B46" s="125">
        <v>15</v>
      </c>
      <c r="C46" s="125">
        <v>15</v>
      </c>
      <c r="D46" s="125">
        <v>18</v>
      </c>
      <c r="E46" s="125">
        <v>12</v>
      </c>
      <c r="F46" s="124">
        <v>15</v>
      </c>
      <c r="G46" s="1"/>
      <c r="H46" s="1"/>
    </row>
    <row r="47" spans="1:8" s="108" customFormat="1" ht="14.4" x14ac:dyDescent="0.3">
      <c r="A47" s="126" t="s">
        <v>250</v>
      </c>
      <c r="B47" s="125" t="s">
        <v>210</v>
      </c>
      <c r="C47" s="125" t="s">
        <v>210</v>
      </c>
      <c r="D47" s="125">
        <v>9</v>
      </c>
      <c r="E47" s="125">
        <v>15</v>
      </c>
      <c r="F47" s="124">
        <v>14</v>
      </c>
      <c r="G47" s="1"/>
      <c r="H47" s="1"/>
    </row>
    <row r="48" spans="1:8" s="108" customFormat="1" ht="14.4" x14ac:dyDescent="0.3">
      <c r="A48" s="126" t="s">
        <v>251</v>
      </c>
      <c r="B48" s="125">
        <v>9</v>
      </c>
      <c r="C48" s="125">
        <v>9</v>
      </c>
      <c r="D48" s="125">
        <v>3</v>
      </c>
      <c r="E48" s="125" t="s">
        <v>210</v>
      </c>
      <c r="F48" s="124" t="s">
        <v>210</v>
      </c>
      <c r="G48" s="1"/>
      <c r="H48" s="1"/>
    </row>
    <row r="49" spans="1:8" s="108" customFormat="1" ht="14.4" x14ac:dyDescent="0.3">
      <c r="A49" s="126" t="s">
        <v>252</v>
      </c>
      <c r="B49" s="125">
        <v>1</v>
      </c>
      <c r="C49" s="125" t="s">
        <v>210</v>
      </c>
      <c r="D49" s="125" t="s">
        <v>210</v>
      </c>
      <c r="E49" s="125" t="s">
        <v>210</v>
      </c>
      <c r="F49" s="124" t="s">
        <v>210</v>
      </c>
      <c r="G49" s="1"/>
      <c r="H49" s="1"/>
    </row>
    <row r="50" spans="1:8" s="108" customFormat="1" ht="14.4" x14ac:dyDescent="0.3">
      <c r="A50" s="126" t="s">
        <v>253</v>
      </c>
      <c r="B50" s="125">
        <v>23</v>
      </c>
      <c r="C50" s="125">
        <v>20</v>
      </c>
      <c r="D50" s="125">
        <v>12</v>
      </c>
      <c r="E50" s="125">
        <v>6</v>
      </c>
      <c r="F50" s="124">
        <v>8</v>
      </c>
      <c r="G50" s="1"/>
      <c r="H50" s="1"/>
    </row>
    <row r="51" spans="1:8" s="108" customFormat="1" ht="14.4" x14ac:dyDescent="0.3">
      <c r="A51" s="126" t="s">
        <v>254</v>
      </c>
      <c r="B51" s="125">
        <v>22</v>
      </c>
      <c r="C51" s="125">
        <v>18</v>
      </c>
      <c r="D51" s="125">
        <v>31</v>
      </c>
      <c r="E51" s="125">
        <v>23</v>
      </c>
      <c r="F51" s="124">
        <v>27</v>
      </c>
      <c r="G51" s="1"/>
      <c r="H51" s="1"/>
    </row>
    <row r="52" spans="1:8" s="108" customFormat="1" ht="14.4" x14ac:dyDescent="0.3">
      <c r="A52" s="126" t="s">
        <v>255</v>
      </c>
      <c r="B52" s="125">
        <v>2</v>
      </c>
      <c r="C52" s="125">
        <v>2</v>
      </c>
      <c r="D52" s="125">
        <v>1</v>
      </c>
      <c r="E52" s="125">
        <v>1</v>
      </c>
      <c r="F52" s="124">
        <v>0</v>
      </c>
      <c r="G52" s="1"/>
      <c r="H52" s="1"/>
    </row>
    <row r="53" spans="1:8" s="108" customFormat="1" ht="14.4" x14ac:dyDescent="0.3">
      <c r="A53" s="126" t="s">
        <v>256</v>
      </c>
      <c r="B53" s="125">
        <v>5</v>
      </c>
      <c r="C53" s="125">
        <v>3</v>
      </c>
      <c r="D53" s="125">
        <v>6</v>
      </c>
      <c r="E53" s="125">
        <v>6</v>
      </c>
      <c r="F53" s="124">
        <v>4</v>
      </c>
      <c r="G53" s="1"/>
      <c r="H53" s="1"/>
    </row>
    <row r="54" spans="1:8" s="108" customFormat="1" ht="14.4" x14ac:dyDescent="0.3">
      <c r="A54" s="126" t="s">
        <v>257</v>
      </c>
      <c r="B54" s="125" t="s">
        <v>258</v>
      </c>
      <c r="C54" s="125">
        <v>1</v>
      </c>
      <c r="D54" s="125" t="s">
        <v>210</v>
      </c>
      <c r="E54" s="125" t="s">
        <v>210</v>
      </c>
      <c r="F54" s="124" t="s">
        <v>210</v>
      </c>
      <c r="G54" s="1"/>
      <c r="H54" s="1"/>
    </row>
    <row r="55" spans="1:8" s="108" customFormat="1" ht="14.4" x14ac:dyDescent="0.3">
      <c r="A55" s="126" t="s">
        <v>259</v>
      </c>
      <c r="B55" s="125">
        <v>85</v>
      </c>
      <c r="C55" s="125">
        <v>95</v>
      </c>
      <c r="D55" s="125">
        <v>77</v>
      </c>
      <c r="E55" s="125">
        <v>50</v>
      </c>
      <c r="F55" s="124">
        <v>46</v>
      </c>
      <c r="G55" s="1"/>
      <c r="H55" s="1"/>
    </row>
    <row r="56" spans="1:8" s="108" customFormat="1" ht="14.4" x14ac:dyDescent="0.3">
      <c r="A56" s="126" t="s">
        <v>260</v>
      </c>
      <c r="B56" s="125">
        <v>26</v>
      </c>
      <c r="C56" s="125">
        <v>27</v>
      </c>
      <c r="D56" s="125">
        <v>18</v>
      </c>
      <c r="E56" s="125">
        <v>23</v>
      </c>
      <c r="F56" s="124">
        <v>23</v>
      </c>
      <c r="G56" s="1"/>
      <c r="H56" s="1"/>
    </row>
    <row r="57" spans="1:8" s="108" customFormat="1" ht="14.4" x14ac:dyDescent="0.3">
      <c r="A57" s="126" t="s">
        <v>261</v>
      </c>
      <c r="B57" s="125">
        <v>17</v>
      </c>
      <c r="C57" s="125">
        <v>12</v>
      </c>
      <c r="D57" s="125">
        <v>9</v>
      </c>
      <c r="E57" s="125" t="s">
        <v>262</v>
      </c>
      <c r="F57" s="124">
        <v>0</v>
      </c>
      <c r="G57" s="1"/>
      <c r="H57" s="1"/>
    </row>
    <row r="58" spans="1:8" s="108" customFormat="1" ht="14.4" x14ac:dyDescent="0.3">
      <c r="A58" s="126" t="s">
        <v>263</v>
      </c>
      <c r="B58" s="125">
        <v>14</v>
      </c>
      <c r="C58" s="125">
        <v>5</v>
      </c>
      <c r="D58" s="125">
        <v>9</v>
      </c>
      <c r="E58" s="125">
        <v>11</v>
      </c>
      <c r="F58" s="124">
        <v>11</v>
      </c>
      <c r="G58" s="1"/>
      <c r="H58" s="1"/>
    </row>
    <row r="59" spans="1:8" s="108" customFormat="1" ht="14.4" x14ac:dyDescent="0.3">
      <c r="A59" s="126" t="s">
        <v>264</v>
      </c>
      <c r="B59" s="125">
        <v>60</v>
      </c>
      <c r="C59" s="125">
        <v>39</v>
      </c>
      <c r="D59" s="125">
        <v>34</v>
      </c>
      <c r="E59" s="125">
        <v>27</v>
      </c>
      <c r="F59" s="124">
        <v>22</v>
      </c>
      <c r="G59" s="1"/>
      <c r="H59" s="1"/>
    </row>
    <row r="60" spans="1:8" s="108" customFormat="1" ht="14.4" x14ac:dyDescent="0.3">
      <c r="A60" s="126" t="s">
        <v>265</v>
      </c>
      <c r="B60" s="125">
        <v>18</v>
      </c>
      <c r="C60" s="125" t="s">
        <v>266</v>
      </c>
      <c r="D60" s="125" t="s">
        <v>210</v>
      </c>
      <c r="E60" s="125" t="s">
        <v>210</v>
      </c>
      <c r="F60" s="124" t="s">
        <v>210</v>
      </c>
      <c r="G60" s="1"/>
      <c r="H60" s="1"/>
    </row>
    <row r="61" spans="1:8" s="108" customFormat="1" ht="14.4" x14ac:dyDescent="0.3">
      <c r="A61" s="126" t="s">
        <v>267</v>
      </c>
      <c r="B61" s="125">
        <v>60</v>
      </c>
      <c r="C61" s="125">
        <v>50</v>
      </c>
      <c r="D61" s="125">
        <v>56</v>
      </c>
      <c r="E61" s="125">
        <v>59</v>
      </c>
      <c r="F61" s="124">
        <v>56</v>
      </c>
      <c r="G61" s="1"/>
      <c r="H61" s="1"/>
    </row>
    <row r="62" spans="1:8" s="108" customFormat="1" ht="14.4" x14ac:dyDescent="0.3">
      <c r="A62" s="126" t="s">
        <v>268</v>
      </c>
      <c r="B62" s="125">
        <v>3</v>
      </c>
      <c r="C62" s="125" t="s">
        <v>210</v>
      </c>
      <c r="D62" s="125" t="s">
        <v>210</v>
      </c>
      <c r="E62" s="125" t="s">
        <v>210</v>
      </c>
      <c r="F62" s="124" t="s">
        <v>210</v>
      </c>
      <c r="G62" s="1"/>
      <c r="H62" s="1"/>
    </row>
    <row r="63" spans="1:8" s="108" customFormat="1" ht="14.4" x14ac:dyDescent="0.3">
      <c r="A63" s="126" t="s">
        <v>269</v>
      </c>
      <c r="B63" s="125">
        <v>1</v>
      </c>
      <c r="C63" s="125">
        <v>1</v>
      </c>
      <c r="D63" s="125">
        <v>0</v>
      </c>
      <c r="E63" s="125" t="s">
        <v>210</v>
      </c>
      <c r="F63" s="124" t="s">
        <v>210</v>
      </c>
      <c r="G63" s="1"/>
      <c r="H63" s="1"/>
    </row>
    <row r="64" spans="1:8" s="108" customFormat="1" ht="14.4" x14ac:dyDescent="0.3">
      <c r="A64" s="126" t="s">
        <v>270</v>
      </c>
      <c r="B64" s="125">
        <v>3</v>
      </c>
      <c r="C64" s="125">
        <v>1</v>
      </c>
      <c r="D64" s="125">
        <v>0</v>
      </c>
      <c r="E64" s="125" t="s">
        <v>210</v>
      </c>
      <c r="F64" s="124" t="s">
        <v>210</v>
      </c>
      <c r="G64" s="1"/>
      <c r="H64" s="1"/>
    </row>
    <row r="65" spans="1:8" s="108" customFormat="1" ht="14.4" x14ac:dyDescent="0.3">
      <c r="A65" s="126" t="s">
        <v>271</v>
      </c>
      <c r="B65" s="125">
        <v>4</v>
      </c>
      <c r="C65" s="125">
        <v>5</v>
      </c>
      <c r="D65" s="125">
        <v>1</v>
      </c>
      <c r="E65" s="125" t="s">
        <v>210</v>
      </c>
      <c r="F65" s="124" t="s">
        <v>210</v>
      </c>
      <c r="G65" s="1"/>
      <c r="H65" s="1"/>
    </row>
    <row r="66" spans="1:8" s="108" customFormat="1" ht="14.4" x14ac:dyDescent="0.3">
      <c r="A66" s="126" t="s">
        <v>272</v>
      </c>
      <c r="B66" s="125">
        <v>22</v>
      </c>
      <c r="C66" s="125">
        <v>22</v>
      </c>
      <c r="D66" s="125">
        <v>25</v>
      </c>
      <c r="E66" s="125">
        <v>23</v>
      </c>
      <c r="F66" s="124">
        <v>25</v>
      </c>
      <c r="G66" s="1"/>
      <c r="H66" s="1"/>
    </row>
    <row r="67" spans="1:8" s="108" customFormat="1" ht="14.4" x14ac:dyDescent="0.3">
      <c r="A67" s="126" t="s">
        <v>273</v>
      </c>
      <c r="B67" s="125">
        <v>5</v>
      </c>
      <c r="C67" s="125" t="s">
        <v>258</v>
      </c>
      <c r="D67" s="125" t="s">
        <v>210</v>
      </c>
      <c r="E67" s="125" t="s">
        <v>210</v>
      </c>
      <c r="F67" s="124" t="s">
        <v>210</v>
      </c>
      <c r="G67" s="1"/>
      <c r="H67" s="1"/>
    </row>
    <row r="68" spans="1:8" s="108" customFormat="1" ht="14.4" x14ac:dyDescent="0.3">
      <c r="A68" s="126" t="s">
        <v>274</v>
      </c>
      <c r="B68" s="125">
        <v>3</v>
      </c>
      <c r="C68" s="125">
        <v>2</v>
      </c>
      <c r="D68" s="125">
        <v>0</v>
      </c>
      <c r="E68" s="125">
        <v>2</v>
      </c>
      <c r="F68" s="124">
        <v>0</v>
      </c>
      <c r="G68" s="1"/>
      <c r="H68" s="1"/>
    </row>
    <row r="69" spans="1:8" s="108" customFormat="1" ht="14.4" x14ac:dyDescent="0.3">
      <c r="A69" s="126"/>
      <c r="B69" s="125"/>
      <c r="C69" s="125"/>
      <c r="D69" s="125"/>
      <c r="E69" s="125"/>
      <c r="F69" s="124"/>
      <c r="G69" s="1"/>
      <c r="H69" s="1"/>
    </row>
    <row r="70" spans="1:8" s="108" customFormat="1" ht="14.4" x14ac:dyDescent="0.3">
      <c r="A70" s="126" t="s">
        <v>275</v>
      </c>
      <c r="B70" s="125">
        <v>14</v>
      </c>
      <c r="C70" s="125">
        <v>14</v>
      </c>
      <c r="D70" s="125">
        <v>16</v>
      </c>
      <c r="E70" s="125">
        <v>9</v>
      </c>
      <c r="F70" s="124" t="s">
        <v>210</v>
      </c>
      <c r="G70" s="1"/>
      <c r="H70" s="1"/>
    </row>
    <row r="71" spans="1:8" s="108" customFormat="1" ht="13.2" customHeight="1" x14ac:dyDescent="0.25">
      <c r="A71" s="102" t="s">
        <v>276</v>
      </c>
      <c r="B71" s="111">
        <f>SUM(B8:B70)</f>
        <v>599</v>
      </c>
      <c r="C71" s="111">
        <f>SUM(C8:C70)</f>
        <v>521</v>
      </c>
      <c r="D71" s="111">
        <f>SUM(D8:D70)</f>
        <v>513</v>
      </c>
      <c r="E71" s="111">
        <f>SUM(E8:E70)</f>
        <v>434</v>
      </c>
      <c r="F71" s="111">
        <f>SUM(F8:F70)</f>
        <v>431</v>
      </c>
      <c r="G71" s="1"/>
      <c r="H71" s="1"/>
    </row>
    <row r="72" spans="1:8" ht="13.2" customHeight="1" x14ac:dyDescent="0.25">
      <c r="B72" s="123"/>
      <c r="C72" s="123"/>
      <c r="D72" s="123"/>
      <c r="E72" s="123"/>
      <c r="F72" s="123"/>
    </row>
    <row r="73" spans="1:8" ht="13.2" customHeight="1" x14ac:dyDescent="0.25">
      <c r="A73" s="88" t="s">
        <v>13</v>
      </c>
      <c r="B73" s="123"/>
      <c r="C73" s="123"/>
      <c r="D73" s="123"/>
      <c r="E73" s="123"/>
      <c r="F73" s="123"/>
    </row>
    <row r="74" spans="1:8" ht="13.2" customHeight="1" x14ac:dyDescent="0.25">
      <c r="B74" s="123"/>
      <c r="C74" s="123"/>
      <c r="D74" s="123"/>
      <c r="E74" s="123"/>
      <c r="F74" s="123"/>
    </row>
    <row r="75" spans="1:8" ht="13.2" customHeight="1" x14ac:dyDescent="0.25">
      <c r="B75" s="123"/>
      <c r="C75" s="123"/>
      <c r="D75" s="123"/>
      <c r="E75" s="123"/>
      <c r="F75" s="123"/>
    </row>
    <row r="76" spans="1:8" ht="13.2" customHeight="1" x14ac:dyDescent="0.3">
      <c r="A76" s="588" t="s">
        <v>176</v>
      </c>
      <c r="B76" s="588"/>
      <c r="C76" s="588"/>
      <c r="D76" s="588"/>
      <c r="E76" s="588"/>
      <c r="F76" s="588"/>
    </row>
    <row r="77" spans="1:8" ht="13.2" customHeight="1" x14ac:dyDescent="0.3">
      <c r="A77" s="588" t="s">
        <v>277</v>
      </c>
      <c r="B77" s="588"/>
      <c r="C77" s="588"/>
      <c r="D77" s="588"/>
      <c r="E77" s="588"/>
      <c r="F77" s="588"/>
    </row>
    <row r="78" spans="1:8" ht="13.2" customHeight="1" x14ac:dyDescent="0.25">
      <c r="A78" s="122" t="s">
        <v>278</v>
      </c>
      <c r="B78" s="121"/>
      <c r="C78" s="121"/>
      <c r="D78" s="121"/>
      <c r="E78" s="121"/>
      <c r="F78" s="121"/>
    </row>
    <row r="79" spans="1:8" ht="13.2" customHeight="1" x14ac:dyDescent="0.25">
      <c r="A79" s="6"/>
      <c r="B79" s="120" t="s">
        <v>195</v>
      </c>
      <c r="C79" s="120" t="s">
        <v>196</v>
      </c>
      <c r="D79" s="120" t="s">
        <v>197</v>
      </c>
      <c r="E79" s="120" t="s">
        <v>198</v>
      </c>
      <c r="F79" s="120" t="s">
        <v>199</v>
      </c>
    </row>
    <row r="80" spans="1:8" ht="13.2" customHeight="1" x14ac:dyDescent="0.25">
      <c r="B80" s="119" t="s">
        <v>200</v>
      </c>
      <c r="C80" s="119" t="s">
        <v>200</v>
      </c>
      <c r="D80" s="119" t="s">
        <v>200</v>
      </c>
      <c r="E80" s="119" t="s">
        <v>201</v>
      </c>
      <c r="F80" s="119" t="s">
        <v>202</v>
      </c>
    </row>
    <row r="81" spans="1:6" s="1" customFormat="1" ht="27.6" customHeight="1" x14ac:dyDescent="0.25">
      <c r="A81" s="88" t="s">
        <v>279</v>
      </c>
      <c r="B81" s="117" t="s">
        <v>280</v>
      </c>
      <c r="C81" s="117" t="s">
        <v>281</v>
      </c>
      <c r="D81" s="117" t="s">
        <v>282</v>
      </c>
      <c r="E81" s="118" t="s">
        <v>283</v>
      </c>
      <c r="F81" s="117" t="s">
        <v>284</v>
      </c>
    </row>
    <row r="82" spans="1:6" s="1" customFormat="1" ht="13.2" customHeight="1" x14ac:dyDescent="0.3">
      <c r="A82" s="114" t="s">
        <v>285</v>
      </c>
      <c r="B82" s="116">
        <v>1128</v>
      </c>
      <c r="C82" s="116">
        <v>629</v>
      </c>
      <c r="D82" s="116">
        <v>668</v>
      </c>
      <c r="E82" s="116">
        <v>505</v>
      </c>
      <c r="F82" s="115">
        <v>500</v>
      </c>
    </row>
    <row r="83" spans="1:6" s="1" customFormat="1" ht="13.2" customHeight="1" x14ac:dyDescent="0.3">
      <c r="A83" s="114" t="s">
        <v>286</v>
      </c>
      <c r="B83" s="116">
        <v>786</v>
      </c>
      <c r="C83" s="116">
        <v>661</v>
      </c>
      <c r="D83" s="116">
        <v>713</v>
      </c>
      <c r="E83" s="116">
        <v>461</v>
      </c>
      <c r="F83" s="115">
        <v>461</v>
      </c>
    </row>
    <row r="84" spans="1:6" s="1" customFormat="1" ht="13.2" customHeight="1" x14ac:dyDescent="0.3">
      <c r="A84" s="114" t="s">
        <v>287</v>
      </c>
      <c r="B84" s="116">
        <v>1591</v>
      </c>
      <c r="C84" s="116">
        <v>1802</v>
      </c>
      <c r="D84" s="116">
        <v>1466</v>
      </c>
      <c r="E84" s="116">
        <v>1241</v>
      </c>
      <c r="F84" s="115">
        <v>1251</v>
      </c>
    </row>
    <row r="85" spans="1:6" s="1" customFormat="1" ht="13.2" customHeight="1" x14ac:dyDescent="0.3">
      <c r="A85" s="114" t="s">
        <v>288</v>
      </c>
      <c r="B85" s="116">
        <v>3295</v>
      </c>
      <c r="C85" s="116">
        <v>2692</v>
      </c>
      <c r="D85" s="116">
        <v>3039</v>
      </c>
      <c r="E85" s="116">
        <v>2216</v>
      </c>
      <c r="F85" s="115">
        <v>2200</v>
      </c>
    </row>
    <row r="86" spans="1:6" s="1" customFormat="1" ht="13.2" customHeight="1" x14ac:dyDescent="0.3">
      <c r="A86" s="114" t="s">
        <v>289</v>
      </c>
      <c r="B86" s="116">
        <v>954</v>
      </c>
      <c r="C86" s="116">
        <v>749</v>
      </c>
      <c r="D86" s="116">
        <v>404</v>
      </c>
      <c r="E86" s="116">
        <v>270</v>
      </c>
      <c r="F86" s="115">
        <v>270</v>
      </c>
    </row>
    <row r="87" spans="1:6" s="1" customFormat="1" ht="13.2" customHeight="1" x14ac:dyDescent="0.3">
      <c r="A87" s="114" t="s">
        <v>290</v>
      </c>
      <c r="B87" s="116">
        <v>2791</v>
      </c>
      <c r="C87" s="116">
        <v>2852</v>
      </c>
      <c r="D87" s="116">
        <v>3133</v>
      </c>
      <c r="E87" s="116">
        <v>2224</v>
      </c>
      <c r="F87" s="115">
        <v>2250</v>
      </c>
    </row>
    <row r="88" spans="1:6" s="1" customFormat="1" ht="13.2" customHeight="1" x14ac:dyDescent="0.3">
      <c r="A88" s="114" t="s">
        <v>291</v>
      </c>
      <c r="B88" s="113">
        <v>626</v>
      </c>
      <c r="C88" s="113">
        <v>473</v>
      </c>
      <c r="D88" s="113">
        <v>593</v>
      </c>
      <c r="E88" s="113">
        <v>512</v>
      </c>
      <c r="F88" s="112">
        <v>525</v>
      </c>
    </row>
    <row r="89" spans="1:6" s="1" customFormat="1" ht="13.2" customHeight="1" x14ac:dyDescent="0.3">
      <c r="A89" s="114"/>
      <c r="B89" s="113"/>
      <c r="C89" s="113"/>
      <c r="D89" s="113"/>
      <c r="E89" s="113"/>
      <c r="F89" s="112"/>
    </row>
    <row r="90" spans="1:6" s="1" customFormat="1" ht="13.2" customHeight="1" x14ac:dyDescent="0.3">
      <c r="A90" s="114" t="s">
        <v>292</v>
      </c>
      <c r="B90" s="113">
        <v>2731</v>
      </c>
      <c r="C90" s="113">
        <v>1119</v>
      </c>
      <c r="D90" s="113">
        <v>2033</v>
      </c>
      <c r="E90" s="113">
        <v>1945</v>
      </c>
      <c r="F90" s="112">
        <v>2500</v>
      </c>
    </row>
    <row r="91" spans="1:6" s="1" customFormat="1" ht="13.2" customHeight="1" x14ac:dyDescent="0.3">
      <c r="A91" s="114" t="s">
        <v>293</v>
      </c>
      <c r="B91" s="113">
        <v>476</v>
      </c>
      <c r="C91" s="113">
        <v>595</v>
      </c>
      <c r="D91" s="113">
        <v>447</v>
      </c>
      <c r="E91" s="113">
        <v>287</v>
      </c>
      <c r="F91" s="112">
        <v>250</v>
      </c>
    </row>
    <row r="92" spans="1:6" s="1" customFormat="1" x14ac:dyDescent="0.25">
      <c r="A92" s="102" t="s">
        <v>294</v>
      </c>
      <c r="B92" s="111">
        <f>SUM(B82:B91)</f>
        <v>14378</v>
      </c>
      <c r="C92" s="111">
        <f>SUM(C82:C91)</f>
        <v>11572</v>
      </c>
      <c r="D92" s="111">
        <f>SUM(D82:D91)</f>
        <v>12496</v>
      </c>
      <c r="E92" s="111">
        <f>SUM(E82:E91)</f>
        <v>9661</v>
      </c>
      <c r="F92" s="111">
        <f>SUM(F82:F91)</f>
        <v>10207</v>
      </c>
    </row>
    <row r="93" spans="1:6" s="1" customFormat="1" x14ac:dyDescent="0.25">
      <c r="A93" s="102"/>
      <c r="B93" s="102"/>
      <c r="C93" s="102"/>
      <c r="D93" s="102"/>
      <c r="E93" s="102"/>
      <c r="F93" s="102"/>
    </row>
    <row r="94" spans="1:6" s="1" customFormat="1" ht="15.6" x14ac:dyDescent="0.3">
      <c r="A94" s="588" t="s">
        <v>176</v>
      </c>
      <c r="B94" s="588"/>
      <c r="C94" s="588"/>
      <c r="D94" s="588"/>
      <c r="E94" s="588"/>
      <c r="F94" s="588"/>
    </row>
    <row r="95" spans="1:6" s="1" customFormat="1" ht="15.6" x14ac:dyDescent="0.3">
      <c r="A95" s="588" t="s">
        <v>295</v>
      </c>
      <c r="B95" s="588"/>
      <c r="C95" s="588"/>
      <c r="D95" s="588"/>
      <c r="E95" s="588"/>
      <c r="F95" s="588"/>
    </row>
    <row r="96" spans="1:6" s="1" customFormat="1" ht="15.6" x14ac:dyDescent="0.3">
      <c r="A96" s="110" t="s">
        <v>296</v>
      </c>
      <c r="B96" s="4"/>
      <c r="C96" s="4"/>
      <c r="D96" s="4"/>
      <c r="E96" s="4"/>
      <c r="F96" s="4"/>
    </row>
    <row r="97" spans="1:6" s="1" customFormat="1" ht="24" x14ac:dyDescent="0.25">
      <c r="A97" s="108" t="s">
        <v>114</v>
      </c>
      <c r="B97" s="107" t="s">
        <v>297</v>
      </c>
      <c r="C97" s="107" t="s">
        <v>298</v>
      </c>
      <c r="D97" s="106" t="s">
        <v>299</v>
      </c>
      <c r="E97" s="107" t="s">
        <v>300</v>
      </c>
      <c r="F97" s="109" t="s">
        <v>301</v>
      </c>
    </row>
    <row r="98" spans="1:6" s="1" customFormat="1" x14ac:dyDescent="0.25">
      <c r="A98" s="105" t="s">
        <v>302</v>
      </c>
      <c r="B98" s="103">
        <v>9</v>
      </c>
      <c r="C98" s="103">
        <v>5</v>
      </c>
      <c r="D98" s="103">
        <v>7</v>
      </c>
      <c r="E98" s="103">
        <v>4</v>
      </c>
      <c r="F98" s="103">
        <v>8</v>
      </c>
    </row>
    <row r="99" spans="1:6" s="1" customFormat="1" x14ac:dyDescent="0.25">
      <c r="A99" s="105" t="s">
        <v>303</v>
      </c>
      <c r="B99" s="103">
        <v>6</v>
      </c>
      <c r="C99" s="103">
        <v>4</v>
      </c>
      <c r="D99" s="103">
        <v>4</v>
      </c>
      <c r="E99" s="103">
        <v>2</v>
      </c>
      <c r="F99" s="103">
        <v>4</v>
      </c>
    </row>
    <row r="100" spans="1:6" s="1" customFormat="1" x14ac:dyDescent="0.25">
      <c r="A100" s="105" t="s">
        <v>304</v>
      </c>
      <c r="B100" s="103">
        <v>122</v>
      </c>
      <c r="C100" s="103">
        <v>48</v>
      </c>
      <c r="D100" s="103">
        <v>60</v>
      </c>
      <c r="E100" s="103">
        <v>30</v>
      </c>
      <c r="F100" s="103">
        <v>60</v>
      </c>
    </row>
    <row r="101" spans="1:6" s="1" customFormat="1" x14ac:dyDescent="0.25">
      <c r="A101" s="108" t="s">
        <v>305</v>
      </c>
      <c r="B101" s="107"/>
      <c r="C101" s="107"/>
      <c r="D101" s="106"/>
      <c r="E101" s="107"/>
      <c r="F101" s="106"/>
    </row>
    <row r="102" spans="1:6" s="1" customFormat="1" x14ac:dyDescent="0.25">
      <c r="A102" s="105" t="s">
        <v>306</v>
      </c>
      <c r="B102" s="103">
        <v>3</v>
      </c>
      <c r="C102" s="103">
        <v>0</v>
      </c>
      <c r="D102" s="103">
        <v>1</v>
      </c>
      <c r="E102" s="103">
        <v>2</v>
      </c>
      <c r="F102" s="103">
        <v>2</v>
      </c>
    </row>
    <row r="103" spans="1:6" s="1" customFormat="1" x14ac:dyDescent="0.25">
      <c r="A103" s="105" t="s">
        <v>303</v>
      </c>
      <c r="B103" s="103">
        <v>6</v>
      </c>
      <c r="C103" s="103">
        <v>3</v>
      </c>
      <c r="D103" s="103">
        <v>3</v>
      </c>
      <c r="E103" s="103">
        <v>1</v>
      </c>
      <c r="F103" s="103">
        <v>1</v>
      </c>
    </row>
    <row r="104" spans="1:6" s="1" customFormat="1" x14ac:dyDescent="0.25">
      <c r="A104" s="105" t="s">
        <v>304</v>
      </c>
      <c r="B104" s="103">
        <v>17</v>
      </c>
      <c r="C104" s="103">
        <v>84</v>
      </c>
      <c r="D104" s="103">
        <v>41</v>
      </c>
      <c r="E104" s="103">
        <v>31</v>
      </c>
      <c r="F104" s="103">
        <v>38</v>
      </c>
    </row>
    <row r="105" spans="1:6" s="1" customFormat="1" x14ac:dyDescent="0.25">
      <c r="A105" s="105" t="s">
        <v>307</v>
      </c>
      <c r="B105" s="103">
        <v>14</v>
      </c>
      <c r="C105" s="103">
        <v>17</v>
      </c>
      <c r="D105" s="103">
        <v>11</v>
      </c>
      <c r="E105" s="103">
        <v>8</v>
      </c>
      <c r="F105" s="103">
        <v>12</v>
      </c>
    </row>
    <row r="106" spans="1:6" s="1" customFormat="1" x14ac:dyDescent="0.25">
      <c r="A106" s="104" t="s">
        <v>308</v>
      </c>
      <c r="B106" s="103">
        <v>4</v>
      </c>
      <c r="C106" s="103">
        <v>4</v>
      </c>
      <c r="D106" s="103">
        <v>5</v>
      </c>
      <c r="E106" s="103">
        <v>4</v>
      </c>
      <c r="F106" s="103">
        <v>6</v>
      </c>
    </row>
    <row r="107" spans="1:6" s="1" customFormat="1" x14ac:dyDescent="0.25">
      <c r="A107" s="104" t="s">
        <v>309</v>
      </c>
      <c r="B107" s="103">
        <v>4</v>
      </c>
      <c r="C107" s="103">
        <v>6</v>
      </c>
      <c r="D107" s="103">
        <v>5</v>
      </c>
      <c r="E107" s="103">
        <v>2</v>
      </c>
      <c r="F107" s="103">
        <v>4</v>
      </c>
    </row>
    <row r="108" spans="1:6" s="1" customFormat="1" x14ac:dyDescent="0.25">
      <c r="A108" s="102" t="s">
        <v>310</v>
      </c>
      <c r="B108" s="656"/>
      <c r="C108" s="656"/>
      <c r="D108" s="656"/>
      <c r="E108" s="656"/>
      <c r="F108" s="656"/>
    </row>
    <row r="109" spans="1:6" s="1" customFormat="1" x14ac:dyDescent="0.25">
      <c r="A109" s="102"/>
      <c r="B109" s="102"/>
      <c r="C109" s="102"/>
      <c r="D109" s="102"/>
      <c r="E109" s="102"/>
      <c r="F109" s="102"/>
    </row>
    <row r="110" spans="1:6" s="1" customFormat="1" x14ac:dyDescent="0.25">
      <c r="A110" s="102"/>
      <c r="B110" s="102"/>
      <c r="C110" s="102"/>
      <c r="D110" s="102"/>
      <c r="E110" s="102"/>
      <c r="F110" s="102"/>
    </row>
    <row r="111" spans="1:6" s="1" customFormat="1" x14ac:dyDescent="0.25">
      <c r="A111" s="102"/>
      <c r="B111" s="102"/>
      <c r="C111" s="102"/>
      <c r="D111" s="102"/>
      <c r="E111" s="102"/>
      <c r="F111" s="102"/>
    </row>
    <row r="112" spans="1:6" s="1" customFormat="1" x14ac:dyDescent="0.25">
      <c r="A112" s="6" t="s">
        <v>101</v>
      </c>
      <c r="B112" s="101"/>
      <c r="C112" s="101"/>
      <c r="D112" s="101"/>
      <c r="E112" s="101"/>
      <c r="F112" s="101"/>
    </row>
    <row r="113" spans="1:6" s="1" customFormat="1" ht="77.400000000000006" customHeight="1" x14ac:dyDescent="0.25">
      <c r="A113" s="657" t="s">
        <v>311</v>
      </c>
      <c r="B113" s="658"/>
      <c r="C113" s="658"/>
      <c r="D113" s="658"/>
      <c r="E113" s="658"/>
      <c r="F113" s="658"/>
    </row>
    <row r="114" spans="1:6" s="1" customFormat="1" ht="82.95" customHeight="1" x14ac:dyDescent="0.25">
      <c r="A114" s="658"/>
      <c r="B114" s="658"/>
      <c r="C114" s="658"/>
      <c r="D114" s="658"/>
      <c r="E114" s="658"/>
      <c r="F114" s="658"/>
    </row>
    <row r="115" spans="1:6" s="1" customFormat="1" ht="54.6" customHeight="1" x14ac:dyDescent="0.25">
      <c r="A115" s="658"/>
      <c r="B115" s="658"/>
      <c r="C115" s="658"/>
      <c r="D115" s="658"/>
      <c r="E115" s="658"/>
      <c r="F115" s="658"/>
    </row>
    <row r="116" spans="1:6" s="1" customFormat="1" ht="192.6" customHeight="1" x14ac:dyDescent="0.25">
      <c r="A116" s="658"/>
      <c r="B116" s="658"/>
      <c r="C116" s="658"/>
      <c r="D116" s="658"/>
      <c r="E116" s="658"/>
      <c r="F116" s="658"/>
    </row>
  </sheetData>
  <sheetProtection insertColumns="0" insertRows="0"/>
  <mergeCells count="9">
    <mergeCell ref="A95:F95"/>
    <mergeCell ref="B108:F108"/>
    <mergeCell ref="A113:F116"/>
    <mergeCell ref="A1:F1"/>
    <mergeCell ref="A2:F2"/>
    <mergeCell ref="A5:A7"/>
    <mergeCell ref="A76:F76"/>
    <mergeCell ref="A77:F77"/>
    <mergeCell ref="A94:F94"/>
  </mergeCells>
  <pageMargins left="0.75" right="0.5" top="0.75" bottom="0.85" header="0.5" footer="0.5"/>
  <pageSetup scale="98" orientation="portrait" r:id="rId1"/>
  <headerFooter alignWithMargins="0">
    <oddFooter>&amp;L&amp;"Garamond,Regular"Revised October 2018&amp;C&amp;"Garamond,Regular"6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B820A-0A32-4587-88FF-75B0D4430F70}">
  <dimension ref="A1:AI52"/>
  <sheetViews>
    <sheetView zoomScaleNormal="100" workbookViewId="0">
      <selection activeCell="J24" sqref="J24"/>
    </sheetView>
  </sheetViews>
  <sheetFormatPr defaultColWidth="9.109375" defaultRowHeight="13.2" x14ac:dyDescent="0.25"/>
  <cols>
    <col min="1" max="1" width="30.44140625" style="6" customWidth="1"/>
    <col min="2" max="2" width="2.44140625" style="7" customWidth="1"/>
    <col min="3" max="3" width="9.88671875" style="6" customWidth="1"/>
    <col min="4" max="4" width="10.33203125" style="6" customWidth="1"/>
    <col min="5" max="5" width="9.44140625" style="6" customWidth="1"/>
    <col min="6" max="6" width="9.88671875" style="6" customWidth="1"/>
    <col min="7" max="7" width="13.109375" style="6" bestFit="1" customWidth="1"/>
    <col min="8" max="8" width="7" style="1" customWidth="1"/>
    <col min="9" max="35" width="9" style="1" customWidth="1"/>
    <col min="36" max="16384" width="9.109375" style="6"/>
  </cols>
  <sheetData>
    <row r="1" spans="1:8" ht="18" customHeight="1" x14ac:dyDescent="0.3">
      <c r="A1" s="588" t="s">
        <v>312</v>
      </c>
      <c r="B1" s="588"/>
      <c r="C1" s="588"/>
      <c r="D1" s="588"/>
      <c r="E1" s="588"/>
      <c r="F1" s="588"/>
      <c r="G1" s="588"/>
      <c r="H1" s="29"/>
    </row>
    <row r="2" spans="1:8" ht="18" customHeight="1" x14ac:dyDescent="0.3">
      <c r="A2" s="588" t="s">
        <v>313</v>
      </c>
      <c r="B2" s="588"/>
      <c r="C2" s="588"/>
      <c r="D2" s="588"/>
      <c r="E2" s="588"/>
      <c r="F2" s="588"/>
      <c r="G2" s="588"/>
    </row>
    <row r="3" spans="1:8" x14ac:dyDescent="0.25">
      <c r="A3" s="660" t="s">
        <v>314</v>
      </c>
      <c r="B3" s="660"/>
      <c r="C3" s="660"/>
      <c r="D3" s="660"/>
      <c r="E3" s="660"/>
      <c r="F3" s="660"/>
      <c r="G3" s="660"/>
    </row>
    <row r="4" spans="1:8" x14ac:dyDescent="0.25">
      <c r="B4" s="6"/>
      <c r="F4" s="141"/>
      <c r="G4" s="140" t="s">
        <v>17</v>
      </c>
    </row>
    <row r="5" spans="1:8" x14ac:dyDescent="0.25">
      <c r="A5" s="121" t="s">
        <v>315</v>
      </c>
      <c r="B5" s="121"/>
      <c r="C5" s="121"/>
      <c r="D5" s="121"/>
      <c r="E5" s="121"/>
      <c r="F5" s="121"/>
      <c r="G5" s="121"/>
    </row>
    <row r="6" spans="1:8" x14ac:dyDescent="0.25">
      <c r="C6" s="120" t="s">
        <v>195</v>
      </c>
      <c r="D6" s="120" t="s">
        <v>196</v>
      </c>
      <c r="E6" s="120" t="s">
        <v>197</v>
      </c>
      <c r="F6" s="120" t="s">
        <v>198</v>
      </c>
      <c r="G6" s="120" t="s">
        <v>316</v>
      </c>
    </row>
    <row r="7" spans="1:8" x14ac:dyDescent="0.25">
      <c r="C7" s="119" t="s">
        <v>200</v>
      </c>
      <c r="D7" s="119" t="s">
        <v>200</v>
      </c>
      <c r="E7" s="119" t="s">
        <v>200</v>
      </c>
      <c r="F7" s="119" t="s">
        <v>201</v>
      </c>
      <c r="G7" s="119" t="s">
        <v>317</v>
      </c>
    </row>
    <row r="8" spans="1:8" x14ac:dyDescent="0.25">
      <c r="B8" s="138"/>
      <c r="C8" s="139" t="s">
        <v>318</v>
      </c>
      <c r="D8" s="139" t="s">
        <v>318</v>
      </c>
      <c r="E8" s="139" t="s">
        <v>318</v>
      </c>
      <c r="F8" s="139" t="s">
        <v>318</v>
      </c>
      <c r="G8" s="139" t="s">
        <v>318</v>
      </c>
    </row>
    <row r="9" spans="1:8" x14ac:dyDescent="0.25">
      <c r="A9" s="11" t="s">
        <v>319</v>
      </c>
      <c r="B9" s="57" t="s">
        <v>17</v>
      </c>
      <c r="C9" s="138"/>
      <c r="D9" s="138"/>
      <c r="E9" s="138"/>
      <c r="F9" s="138"/>
      <c r="G9" s="138"/>
    </row>
    <row r="10" spans="1:8" x14ac:dyDescent="0.25">
      <c r="A10" s="45" t="s">
        <v>320</v>
      </c>
      <c r="B10" s="57" t="s">
        <v>17</v>
      </c>
      <c r="C10" s="134">
        <v>350</v>
      </c>
      <c r="D10" s="134">
        <v>386</v>
      </c>
      <c r="E10" s="134">
        <v>385</v>
      </c>
      <c r="F10" s="134">
        <v>314</v>
      </c>
      <c r="G10" s="131">
        <v>315</v>
      </c>
    </row>
    <row r="11" spans="1:8" x14ac:dyDescent="0.25">
      <c r="A11" s="45" t="s">
        <v>321</v>
      </c>
      <c r="B11" s="57" t="s">
        <v>17</v>
      </c>
      <c r="C11" s="134">
        <v>340</v>
      </c>
      <c r="D11" s="134">
        <v>373</v>
      </c>
      <c r="E11" s="134">
        <v>367</v>
      </c>
      <c r="F11" s="134">
        <v>311</v>
      </c>
      <c r="G11" s="131">
        <v>310</v>
      </c>
    </row>
    <row r="12" spans="1:8" x14ac:dyDescent="0.25">
      <c r="A12" s="45" t="s">
        <v>322</v>
      </c>
      <c r="B12" s="57" t="s">
        <v>17</v>
      </c>
      <c r="C12" s="134">
        <v>199</v>
      </c>
      <c r="D12" s="134">
        <v>188</v>
      </c>
      <c r="E12" s="134">
        <v>176</v>
      </c>
      <c r="F12" s="134">
        <v>159</v>
      </c>
      <c r="G12" s="131">
        <v>160</v>
      </c>
    </row>
    <row r="13" spans="1:8" x14ac:dyDescent="0.25">
      <c r="A13" s="130" t="s">
        <v>323</v>
      </c>
      <c r="C13" s="129">
        <f t="shared" ref="C13:G14" si="0">IF(C10=0,"-",C11/C10)</f>
        <v>0.97142857142857142</v>
      </c>
      <c r="D13" s="129">
        <f t="shared" si="0"/>
        <v>0.96632124352331605</v>
      </c>
      <c r="E13" s="129">
        <f t="shared" si="0"/>
        <v>0.95324675324675323</v>
      </c>
      <c r="F13" s="129">
        <f t="shared" si="0"/>
        <v>0.99044585987261147</v>
      </c>
      <c r="G13" s="129">
        <f t="shared" si="0"/>
        <v>0.98412698412698407</v>
      </c>
    </row>
    <row r="14" spans="1:8" x14ac:dyDescent="0.25">
      <c r="A14" s="130" t="s">
        <v>324</v>
      </c>
      <c r="C14" s="129">
        <f t="shared" si="0"/>
        <v>0.58529411764705885</v>
      </c>
      <c r="D14" s="129">
        <f t="shared" si="0"/>
        <v>0.50402144772117963</v>
      </c>
      <c r="E14" s="129">
        <f t="shared" si="0"/>
        <v>0.47956403269754766</v>
      </c>
      <c r="F14" s="129">
        <f t="shared" si="0"/>
        <v>0.5112540192926045</v>
      </c>
      <c r="G14" s="129">
        <f t="shared" si="0"/>
        <v>0.5161290322580645</v>
      </c>
    </row>
    <row r="15" spans="1:8" x14ac:dyDescent="0.25">
      <c r="A15" s="45" t="s">
        <v>325</v>
      </c>
    </row>
    <row r="16" spans="1:8" x14ac:dyDescent="0.25">
      <c r="A16" s="45" t="s">
        <v>326</v>
      </c>
      <c r="C16" s="137" t="s">
        <v>327</v>
      </c>
      <c r="D16" s="129">
        <f t="shared" ref="D16:G18" si="1">IF(C10=0,"-",(D10-C10)/C10)</f>
        <v>0.10285714285714286</v>
      </c>
      <c r="E16" s="129">
        <f t="shared" si="1"/>
        <v>-2.5906735751295338E-3</v>
      </c>
      <c r="F16" s="129">
        <f t="shared" si="1"/>
        <v>-0.18441558441558442</v>
      </c>
      <c r="G16" s="129">
        <f t="shared" si="1"/>
        <v>3.1847133757961785E-3</v>
      </c>
    </row>
    <row r="17" spans="1:7" x14ac:dyDescent="0.25">
      <c r="A17" s="45" t="s">
        <v>328</v>
      </c>
      <c r="C17" s="137" t="s">
        <v>327</v>
      </c>
      <c r="D17" s="129">
        <f t="shared" si="1"/>
        <v>9.7058823529411767E-2</v>
      </c>
      <c r="E17" s="129">
        <f t="shared" si="1"/>
        <v>-1.6085790884718499E-2</v>
      </c>
      <c r="F17" s="129">
        <f t="shared" si="1"/>
        <v>-0.15258855585831063</v>
      </c>
      <c r="G17" s="129">
        <f t="shared" si="1"/>
        <v>-3.2154340836012861E-3</v>
      </c>
    </row>
    <row r="18" spans="1:7" x14ac:dyDescent="0.25">
      <c r="A18" s="45" t="s">
        <v>329</v>
      </c>
      <c r="C18" s="137" t="s">
        <v>327</v>
      </c>
      <c r="D18" s="129">
        <f t="shared" si="1"/>
        <v>-5.5276381909547742E-2</v>
      </c>
      <c r="E18" s="129">
        <f t="shared" si="1"/>
        <v>-6.3829787234042548E-2</v>
      </c>
      <c r="F18" s="129">
        <f t="shared" si="1"/>
        <v>-9.6590909090909088E-2</v>
      </c>
      <c r="G18" s="129">
        <f t="shared" si="1"/>
        <v>6.2893081761006293E-3</v>
      </c>
    </row>
    <row r="19" spans="1:7" ht="26.25" customHeight="1" x14ac:dyDescent="0.25">
      <c r="A19" s="136" t="s">
        <v>330</v>
      </c>
      <c r="B19" s="57" t="s">
        <v>17</v>
      </c>
    </row>
    <row r="20" spans="1:7" x14ac:dyDescent="0.25">
      <c r="A20" s="18"/>
      <c r="C20" s="135"/>
      <c r="D20" s="135"/>
      <c r="E20" s="135"/>
      <c r="F20" s="135"/>
      <c r="G20" s="135"/>
    </row>
    <row r="21" spans="1:7" ht="5.25" customHeight="1" x14ac:dyDescent="0.25"/>
    <row r="22" spans="1:7" x14ac:dyDescent="0.25">
      <c r="A22" s="11" t="s">
        <v>331</v>
      </c>
      <c r="B22" s="57" t="s">
        <v>17</v>
      </c>
    </row>
    <row r="23" spans="1:7" x14ac:dyDescent="0.25">
      <c r="A23" s="45" t="s">
        <v>320</v>
      </c>
      <c r="C23" s="134">
        <v>109</v>
      </c>
      <c r="D23" s="134">
        <v>134</v>
      </c>
      <c r="E23" s="134">
        <v>187</v>
      </c>
      <c r="F23" s="134">
        <v>119</v>
      </c>
      <c r="G23" s="131">
        <v>120</v>
      </c>
    </row>
    <row r="24" spans="1:7" x14ac:dyDescent="0.25">
      <c r="A24" s="45" t="s">
        <v>321</v>
      </c>
      <c r="C24" s="134">
        <v>93</v>
      </c>
      <c r="D24" s="134">
        <v>104</v>
      </c>
      <c r="E24" s="134">
        <v>162</v>
      </c>
      <c r="F24" s="134">
        <v>110</v>
      </c>
      <c r="G24" s="131">
        <v>110</v>
      </c>
    </row>
    <row r="25" spans="1:7" x14ac:dyDescent="0.25">
      <c r="A25" s="45" t="s">
        <v>332</v>
      </c>
      <c r="C25" s="134">
        <v>64</v>
      </c>
      <c r="D25" s="134">
        <v>76</v>
      </c>
      <c r="E25" s="134">
        <v>96</v>
      </c>
      <c r="F25" s="134">
        <v>69</v>
      </c>
      <c r="G25" s="131">
        <v>70</v>
      </c>
    </row>
    <row r="26" spans="1:7" x14ac:dyDescent="0.25">
      <c r="A26" s="130" t="s">
        <v>323</v>
      </c>
      <c r="C26" s="133">
        <f t="shared" ref="C26:G27" si="2">IF(C23=0,"-",C24/C23)</f>
        <v>0.85321100917431192</v>
      </c>
      <c r="D26" s="133">
        <f t="shared" si="2"/>
        <v>0.77611940298507465</v>
      </c>
      <c r="E26" s="133">
        <f t="shared" si="2"/>
        <v>0.86631016042780751</v>
      </c>
      <c r="F26" s="133">
        <f t="shared" si="2"/>
        <v>0.92436974789915971</v>
      </c>
      <c r="G26" s="133">
        <f t="shared" si="2"/>
        <v>0.91666666666666663</v>
      </c>
    </row>
    <row r="27" spans="1:7" x14ac:dyDescent="0.25">
      <c r="A27" s="130" t="s">
        <v>333</v>
      </c>
      <c r="C27" s="133">
        <f t="shared" si="2"/>
        <v>0.68817204301075274</v>
      </c>
      <c r="D27" s="133">
        <f t="shared" si="2"/>
        <v>0.73076923076923073</v>
      </c>
      <c r="E27" s="133">
        <f t="shared" si="2"/>
        <v>0.59259259259259256</v>
      </c>
      <c r="F27" s="133">
        <f t="shared" si="2"/>
        <v>0.62727272727272732</v>
      </c>
      <c r="G27" s="133">
        <f t="shared" si="2"/>
        <v>0.63636363636363635</v>
      </c>
    </row>
    <row r="28" spans="1:7" x14ac:dyDescent="0.25">
      <c r="A28" s="11" t="s">
        <v>334</v>
      </c>
      <c r="B28" s="57" t="s">
        <v>17</v>
      </c>
    </row>
    <row r="29" spans="1:7" x14ac:dyDescent="0.25">
      <c r="A29" s="45" t="s">
        <v>320</v>
      </c>
      <c r="C29" s="131"/>
      <c r="D29" s="131"/>
      <c r="E29" s="131"/>
      <c r="F29" s="131"/>
      <c r="G29" s="131"/>
    </row>
    <row r="30" spans="1:7" x14ac:dyDescent="0.25">
      <c r="A30" s="45" t="s">
        <v>321</v>
      </c>
      <c r="C30" s="131"/>
      <c r="D30" s="131"/>
      <c r="E30" s="131"/>
      <c r="F30" s="131"/>
      <c r="G30" s="131"/>
    </row>
    <row r="31" spans="1:7" x14ac:dyDescent="0.25">
      <c r="A31" s="45" t="s">
        <v>332</v>
      </c>
      <c r="C31" s="131"/>
      <c r="D31" s="131"/>
      <c r="E31" s="131"/>
      <c r="F31" s="131"/>
      <c r="G31" s="131"/>
    </row>
    <row r="32" spans="1:7" x14ac:dyDescent="0.25">
      <c r="A32" s="130" t="s">
        <v>335</v>
      </c>
      <c r="C32" s="129" t="str">
        <f t="shared" ref="C32:G33" si="3">IF(C29=0,"-",C30/C29)</f>
        <v>-</v>
      </c>
      <c r="D32" s="129" t="str">
        <f t="shared" si="3"/>
        <v>-</v>
      </c>
      <c r="E32" s="129" t="str">
        <f t="shared" si="3"/>
        <v>-</v>
      </c>
      <c r="F32" s="129" t="str">
        <f t="shared" si="3"/>
        <v>-</v>
      </c>
      <c r="G32" s="132" t="str">
        <f t="shared" si="3"/>
        <v>-</v>
      </c>
    </row>
    <row r="33" spans="1:7" x14ac:dyDescent="0.25">
      <c r="A33" s="130" t="s">
        <v>324</v>
      </c>
      <c r="C33" s="129" t="str">
        <f t="shared" si="3"/>
        <v>-</v>
      </c>
      <c r="D33" s="129" t="str">
        <f t="shared" si="3"/>
        <v>-</v>
      </c>
      <c r="E33" s="129" t="str">
        <f t="shared" si="3"/>
        <v>-</v>
      </c>
      <c r="F33" s="129" t="str">
        <f t="shared" si="3"/>
        <v>-</v>
      </c>
      <c r="G33" s="129" t="str">
        <f t="shared" si="3"/>
        <v>-</v>
      </c>
    </row>
    <row r="34" spans="1:7" x14ac:dyDescent="0.25">
      <c r="A34" s="11" t="s">
        <v>336</v>
      </c>
      <c r="B34" s="57" t="s">
        <v>17</v>
      </c>
    </row>
    <row r="35" spans="1:7" x14ac:dyDescent="0.25">
      <c r="A35" s="45" t="s">
        <v>320</v>
      </c>
      <c r="C35" s="131"/>
      <c r="D35" s="131"/>
      <c r="E35" s="131"/>
      <c r="F35" s="131"/>
      <c r="G35" s="131"/>
    </row>
    <row r="36" spans="1:7" x14ac:dyDescent="0.25">
      <c r="A36" s="45" t="s">
        <v>321</v>
      </c>
      <c r="C36" s="131"/>
      <c r="D36" s="131"/>
      <c r="E36" s="131"/>
      <c r="F36" s="131"/>
      <c r="G36" s="131"/>
    </row>
    <row r="37" spans="1:7" x14ac:dyDescent="0.25">
      <c r="A37" s="45" t="s">
        <v>332</v>
      </c>
      <c r="C37" s="131"/>
      <c r="D37" s="131"/>
      <c r="E37" s="131"/>
      <c r="F37" s="131"/>
      <c r="G37" s="131"/>
    </row>
    <row r="38" spans="1:7" x14ac:dyDescent="0.25">
      <c r="A38" s="130" t="s">
        <v>335</v>
      </c>
      <c r="C38" s="129" t="str">
        <f t="shared" ref="C38:G39" si="4">IF(C35=0,"-",C36/C35)</f>
        <v>-</v>
      </c>
      <c r="D38" s="129" t="str">
        <f t="shared" si="4"/>
        <v>-</v>
      </c>
      <c r="E38" s="129" t="str">
        <f t="shared" si="4"/>
        <v>-</v>
      </c>
      <c r="F38" s="129" t="str">
        <f t="shared" si="4"/>
        <v>-</v>
      </c>
      <c r="G38" s="129" t="str">
        <f t="shared" si="4"/>
        <v>-</v>
      </c>
    </row>
    <row r="39" spans="1:7" x14ac:dyDescent="0.25">
      <c r="A39" s="130" t="s">
        <v>324</v>
      </c>
      <c r="C39" s="129" t="str">
        <f t="shared" si="4"/>
        <v>-</v>
      </c>
      <c r="D39" s="129" t="str">
        <f t="shared" si="4"/>
        <v>-</v>
      </c>
      <c r="E39" s="129" t="str">
        <f t="shared" si="4"/>
        <v>-</v>
      </c>
      <c r="F39" s="129" t="str">
        <f t="shared" si="4"/>
        <v>-</v>
      </c>
      <c r="G39" s="129" t="str">
        <f t="shared" si="4"/>
        <v>-</v>
      </c>
    </row>
    <row r="40" spans="1:7" x14ac:dyDescent="0.25">
      <c r="A40" s="11" t="s">
        <v>337</v>
      </c>
      <c r="B40" s="57" t="s">
        <v>17</v>
      </c>
    </row>
    <row r="41" spans="1:7" x14ac:dyDescent="0.25">
      <c r="A41" s="45" t="s">
        <v>320</v>
      </c>
      <c r="C41" s="131"/>
      <c r="D41" s="131"/>
      <c r="E41" s="131"/>
      <c r="F41" s="131"/>
      <c r="G41" s="131"/>
    </row>
    <row r="42" spans="1:7" x14ac:dyDescent="0.25">
      <c r="A42" s="45" t="s">
        <v>321</v>
      </c>
      <c r="C42" s="131"/>
      <c r="D42" s="131"/>
      <c r="E42" s="131"/>
      <c r="F42" s="131"/>
      <c r="G42" s="131"/>
    </row>
    <row r="43" spans="1:7" x14ac:dyDescent="0.25">
      <c r="A43" s="45" t="s">
        <v>332</v>
      </c>
      <c r="C43" s="131"/>
      <c r="D43" s="131"/>
      <c r="E43" s="131"/>
      <c r="F43" s="131"/>
      <c r="G43" s="131"/>
    </row>
    <row r="44" spans="1:7" x14ac:dyDescent="0.25">
      <c r="A44" s="130" t="s">
        <v>323</v>
      </c>
      <c r="C44" s="129" t="str">
        <f t="shared" ref="C44:G45" si="5">IF(C41=0,"-",C42/C41)</f>
        <v>-</v>
      </c>
      <c r="D44" s="129" t="str">
        <f t="shared" si="5"/>
        <v>-</v>
      </c>
      <c r="E44" s="129" t="str">
        <f t="shared" si="5"/>
        <v>-</v>
      </c>
      <c r="F44" s="129" t="str">
        <f t="shared" si="5"/>
        <v>-</v>
      </c>
      <c r="G44" s="129" t="str">
        <f t="shared" si="5"/>
        <v>-</v>
      </c>
    </row>
    <row r="45" spans="1:7" x14ac:dyDescent="0.25">
      <c r="A45" s="130" t="s">
        <v>324</v>
      </c>
      <c r="C45" s="129" t="str">
        <f t="shared" si="5"/>
        <v>-</v>
      </c>
      <c r="D45" s="129" t="str">
        <f t="shared" si="5"/>
        <v>-</v>
      </c>
      <c r="E45" s="129" t="str">
        <f t="shared" si="5"/>
        <v>-</v>
      </c>
      <c r="F45" s="129" t="str">
        <f t="shared" si="5"/>
        <v>-</v>
      </c>
      <c r="G45" s="129" t="str">
        <f t="shared" si="5"/>
        <v>-</v>
      </c>
    </row>
    <row r="46" spans="1:7" s="1" customFormat="1" x14ac:dyDescent="0.25"/>
    <row r="47" spans="1:7" s="1" customFormat="1" x14ac:dyDescent="0.25">
      <c r="A47" s="6" t="s">
        <v>101</v>
      </c>
    </row>
    <row r="48" spans="1:7" s="1" customFormat="1" x14ac:dyDescent="0.25">
      <c r="A48" s="661"/>
      <c r="B48" s="662"/>
      <c r="C48" s="662"/>
      <c r="D48" s="662"/>
      <c r="E48" s="662"/>
      <c r="F48" s="662"/>
      <c r="G48" s="663"/>
    </row>
    <row r="49" spans="1:7" x14ac:dyDescent="0.25">
      <c r="A49" s="664"/>
      <c r="B49" s="665"/>
      <c r="C49" s="665"/>
      <c r="D49" s="665"/>
      <c r="E49" s="665"/>
      <c r="F49" s="665"/>
      <c r="G49" s="666"/>
    </row>
    <row r="50" spans="1:7" x14ac:dyDescent="0.25">
      <c r="A50" s="664"/>
      <c r="B50" s="665"/>
      <c r="C50" s="665"/>
      <c r="D50" s="665"/>
      <c r="E50" s="665"/>
      <c r="F50" s="665"/>
      <c r="G50" s="666"/>
    </row>
    <row r="51" spans="1:7" x14ac:dyDescent="0.25">
      <c r="A51" s="664"/>
      <c r="B51" s="665"/>
      <c r="C51" s="665"/>
      <c r="D51" s="665"/>
      <c r="E51" s="665"/>
      <c r="F51" s="665"/>
      <c r="G51" s="666"/>
    </row>
    <row r="52" spans="1:7" x14ac:dyDescent="0.25">
      <c r="A52" s="667"/>
      <c r="B52" s="668"/>
      <c r="C52" s="668"/>
      <c r="D52" s="668"/>
      <c r="E52" s="668"/>
      <c r="F52" s="668"/>
      <c r="G52" s="669"/>
    </row>
  </sheetData>
  <sheetProtection password="CC1A" sheet="1" objects="1" scenarios="1"/>
  <mergeCells count="4">
    <mergeCell ref="A3:G3"/>
    <mergeCell ref="A1:G1"/>
    <mergeCell ref="A48:G52"/>
    <mergeCell ref="A2:G2"/>
  </mergeCells>
  <pageMargins left="0.75" right="0.75" top="0.52" bottom="0.53" header="0.5" footer="0.5"/>
  <pageSetup orientation="portrait" r:id="rId1"/>
  <headerFooter scaleWithDoc="0" alignWithMargins="0">
    <oddFooter>&amp;L&amp;"Garamond,Regular"Revised October 2018&amp;C&amp;"Garamond,Regular"7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1112A-AA70-419A-85AB-96F92CF96D28}">
  <dimension ref="A1:G40"/>
  <sheetViews>
    <sheetView zoomScaleNormal="100" workbookViewId="0">
      <selection activeCell="I11" sqref="I11"/>
    </sheetView>
  </sheetViews>
  <sheetFormatPr defaultColWidth="9.109375" defaultRowHeight="13.2" x14ac:dyDescent="0.25"/>
  <cols>
    <col min="1" max="1" width="29.6640625" style="6" customWidth="1"/>
    <col min="2" max="2" width="2.33203125" style="6" customWidth="1"/>
    <col min="3" max="6" width="10.5546875" style="6" customWidth="1"/>
    <col min="7" max="7" width="13" style="6" customWidth="1"/>
    <col min="8" max="16384" width="9.109375" style="6"/>
  </cols>
  <sheetData>
    <row r="1" spans="1:7" ht="15.75" customHeight="1" x14ac:dyDescent="0.3">
      <c r="A1" s="588" t="s">
        <v>312</v>
      </c>
      <c r="B1" s="588"/>
      <c r="C1" s="588"/>
      <c r="D1" s="588"/>
      <c r="E1" s="588"/>
      <c r="F1" s="588"/>
      <c r="G1" s="588"/>
    </row>
    <row r="2" spans="1:7" ht="15.6" x14ac:dyDescent="0.3">
      <c r="A2" s="588" t="s">
        <v>338</v>
      </c>
      <c r="B2" s="588"/>
      <c r="C2" s="588"/>
      <c r="D2" s="588"/>
      <c r="E2" s="588"/>
      <c r="F2" s="588"/>
      <c r="G2" s="588"/>
    </row>
    <row r="3" spans="1:7" x14ac:dyDescent="0.25">
      <c r="A3" s="660" t="s">
        <v>314</v>
      </c>
      <c r="B3" s="660"/>
      <c r="C3" s="660"/>
      <c r="D3" s="660"/>
      <c r="E3" s="660"/>
      <c r="F3" s="660"/>
      <c r="G3" s="660"/>
    </row>
    <row r="4" spans="1:7" ht="13.5" customHeight="1" x14ac:dyDescent="0.3">
      <c r="A4" s="159"/>
      <c r="B4" s="159"/>
      <c r="C4" s="159"/>
      <c r="D4" s="159"/>
      <c r="E4" s="7"/>
      <c r="F4" s="7"/>
      <c r="G4" s="57" t="s">
        <v>17</v>
      </c>
    </row>
    <row r="5" spans="1:7" x14ac:dyDescent="0.25">
      <c r="A5" s="7" t="s">
        <v>339</v>
      </c>
      <c r="B5" s="7"/>
      <c r="C5" s="7"/>
      <c r="D5" s="7"/>
      <c r="E5" s="7"/>
      <c r="F5" s="7"/>
      <c r="G5" s="7"/>
    </row>
    <row r="6" spans="1:7" ht="6.15" customHeight="1" x14ac:dyDescent="0.25">
      <c r="A6" s="7"/>
      <c r="B6" s="7"/>
      <c r="C6" s="7"/>
      <c r="D6" s="7"/>
      <c r="E6" s="7"/>
      <c r="F6" s="7"/>
      <c r="G6" s="7"/>
    </row>
    <row r="7" spans="1:7" x14ac:dyDescent="0.25">
      <c r="B7" s="7"/>
      <c r="C7" s="120" t="s">
        <v>195</v>
      </c>
      <c r="D7" s="120" t="s">
        <v>196</v>
      </c>
      <c r="E7" s="120" t="s">
        <v>197</v>
      </c>
      <c r="F7" s="120" t="s">
        <v>198</v>
      </c>
      <c r="G7" s="120" t="s">
        <v>316</v>
      </c>
    </row>
    <row r="8" spans="1:7" x14ac:dyDescent="0.25">
      <c r="B8" s="138"/>
      <c r="C8" s="119" t="s">
        <v>200</v>
      </c>
      <c r="D8" s="119" t="s">
        <v>200</v>
      </c>
      <c r="E8" s="119" t="s">
        <v>200</v>
      </c>
      <c r="F8" s="119" t="s">
        <v>201</v>
      </c>
      <c r="G8" s="119" t="s">
        <v>317</v>
      </c>
    </row>
    <row r="9" spans="1:7" x14ac:dyDescent="0.25">
      <c r="C9" s="139" t="s">
        <v>340</v>
      </c>
      <c r="D9" s="139" t="s">
        <v>341</v>
      </c>
      <c r="E9" s="139" t="s">
        <v>342</v>
      </c>
      <c r="F9" s="139" t="s">
        <v>343</v>
      </c>
      <c r="G9" s="139" t="s">
        <v>344</v>
      </c>
    </row>
    <row r="10" spans="1:7" ht="13.8" thickBot="1" x14ac:dyDescent="0.3">
      <c r="A10" s="11" t="s">
        <v>345</v>
      </c>
      <c r="B10" s="57" t="s">
        <v>17</v>
      </c>
    </row>
    <row r="11" spans="1:7" ht="13.8" thickBot="1" x14ac:dyDescent="0.3">
      <c r="A11" s="150" t="s">
        <v>346</v>
      </c>
      <c r="B11" s="155" t="s">
        <v>17</v>
      </c>
      <c r="C11" s="158">
        <v>194</v>
      </c>
      <c r="D11" s="157">
        <v>144</v>
      </c>
      <c r="E11" s="157">
        <v>146</v>
      </c>
      <c r="F11" s="157">
        <v>123</v>
      </c>
      <c r="G11" s="156">
        <f t="shared" ref="G11:G26" si="0">F11</f>
        <v>123</v>
      </c>
    </row>
    <row r="12" spans="1:7" x14ac:dyDescent="0.25">
      <c r="A12" s="147" t="s">
        <v>347</v>
      </c>
      <c r="B12" s="155" t="s">
        <v>17</v>
      </c>
      <c r="C12" s="40">
        <v>178</v>
      </c>
      <c r="D12" s="39">
        <v>179</v>
      </c>
      <c r="E12" s="39">
        <v>179</v>
      </c>
      <c r="F12" s="39">
        <v>163</v>
      </c>
      <c r="G12" s="156">
        <f t="shared" si="0"/>
        <v>163</v>
      </c>
    </row>
    <row r="13" spans="1:7" x14ac:dyDescent="0.25">
      <c r="A13" s="147" t="s">
        <v>348</v>
      </c>
      <c r="C13" s="6">
        <v>372</v>
      </c>
      <c r="D13" s="6">
        <v>323</v>
      </c>
      <c r="E13" s="6">
        <v>325</v>
      </c>
      <c r="F13" s="6">
        <v>286</v>
      </c>
      <c r="G13" s="146">
        <f t="shared" si="0"/>
        <v>286</v>
      </c>
    </row>
    <row r="14" spans="1:7" ht="13.8" thickBot="1" x14ac:dyDescent="0.3">
      <c r="A14" s="145" t="s">
        <v>349</v>
      </c>
      <c r="B14" s="155" t="s">
        <v>17</v>
      </c>
      <c r="C14" s="153">
        <v>285</v>
      </c>
      <c r="D14" s="152">
        <v>239</v>
      </c>
      <c r="E14" s="152">
        <v>229</v>
      </c>
      <c r="F14" s="152">
        <v>199</v>
      </c>
      <c r="G14" s="151">
        <f t="shared" si="0"/>
        <v>199</v>
      </c>
    </row>
    <row r="15" spans="1:7" x14ac:dyDescent="0.25">
      <c r="A15" s="147" t="s">
        <v>350</v>
      </c>
      <c r="C15" s="40">
        <v>11</v>
      </c>
      <c r="D15" s="39">
        <v>67</v>
      </c>
      <c r="E15" s="39">
        <v>47</v>
      </c>
      <c r="F15" s="39">
        <v>38</v>
      </c>
      <c r="G15" s="154">
        <f t="shared" si="0"/>
        <v>38</v>
      </c>
    </row>
    <row r="16" spans="1:7" x14ac:dyDescent="0.25">
      <c r="A16" s="147" t="s">
        <v>347</v>
      </c>
      <c r="C16" s="40">
        <v>99</v>
      </c>
      <c r="D16" s="39">
        <v>151</v>
      </c>
      <c r="E16" s="39">
        <v>143</v>
      </c>
      <c r="F16" s="39">
        <v>124</v>
      </c>
      <c r="G16" s="154">
        <f t="shared" si="0"/>
        <v>124</v>
      </c>
    </row>
    <row r="17" spans="1:7" x14ac:dyDescent="0.25">
      <c r="A17" s="147" t="s">
        <v>348</v>
      </c>
      <c r="C17" s="6">
        <v>110</v>
      </c>
      <c r="D17" s="6">
        <v>218</v>
      </c>
      <c r="E17" s="6">
        <v>190</v>
      </c>
      <c r="F17" s="6">
        <v>162</v>
      </c>
      <c r="G17" s="146">
        <f t="shared" si="0"/>
        <v>162</v>
      </c>
    </row>
    <row r="18" spans="1:7" ht="13.8" thickBot="1" x14ac:dyDescent="0.3">
      <c r="A18" s="145" t="s">
        <v>349</v>
      </c>
      <c r="C18" s="153">
        <v>63</v>
      </c>
      <c r="D18" s="152">
        <v>138</v>
      </c>
      <c r="E18" s="152">
        <v>117</v>
      </c>
      <c r="F18" s="152">
        <v>98</v>
      </c>
      <c r="G18" s="151">
        <f t="shared" si="0"/>
        <v>98</v>
      </c>
    </row>
    <row r="19" spans="1:7" x14ac:dyDescent="0.25">
      <c r="A19" s="147" t="s">
        <v>351</v>
      </c>
      <c r="C19" s="40">
        <v>27</v>
      </c>
      <c r="D19" s="39">
        <v>15</v>
      </c>
      <c r="E19" s="39">
        <v>5</v>
      </c>
      <c r="F19" s="39">
        <v>9</v>
      </c>
      <c r="G19" s="154">
        <f t="shared" si="0"/>
        <v>9</v>
      </c>
    </row>
    <row r="20" spans="1:7" x14ac:dyDescent="0.25">
      <c r="A20" s="147" t="s">
        <v>347</v>
      </c>
      <c r="C20" s="40">
        <v>421</v>
      </c>
      <c r="D20" s="39">
        <v>343</v>
      </c>
      <c r="E20" s="39">
        <v>399</v>
      </c>
      <c r="F20" s="39">
        <v>383</v>
      </c>
      <c r="G20" s="154">
        <f t="shared" si="0"/>
        <v>383</v>
      </c>
    </row>
    <row r="21" spans="1:7" x14ac:dyDescent="0.25">
      <c r="A21" s="147" t="s">
        <v>348</v>
      </c>
      <c r="C21" s="6">
        <v>448</v>
      </c>
      <c r="D21" s="6">
        <v>358</v>
      </c>
      <c r="E21" s="6">
        <v>404</v>
      </c>
      <c r="F21" s="6">
        <v>392</v>
      </c>
      <c r="G21" s="146">
        <f t="shared" si="0"/>
        <v>392</v>
      </c>
    </row>
    <row r="22" spans="1:7" ht="13.8" thickBot="1" x14ac:dyDescent="0.3">
      <c r="A22" s="145" t="s">
        <v>349</v>
      </c>
      <c r="C22" s="153">
        <v>172</v>
      </c>
      <c r="D22" s="152">
        <v>122</v>
      </c>
      <c r="E22" s="152">
        <v>129</v>
      </c>
      <c r="F22" s="152">
        <v>127</v>
      </c>
      <c r="G22" s="151">
        <f t="shared" si="0"/>
        <v>127</v>
      </c>
    </row>
    <row r="23" spans="1:7" x14ac:dyDescent="0.25">
      <c r="A23" s="147" t="s">
        <v>352</v>
      </c>
      <c r="C23" s="40">
        <v>0</v>
      </c>
      <c r="D23" s="39">
        <v>0</v>
      </c>
      <c r="E23" s="39">
        <v>0</v>
      </c>
      <c r="F23" s="39">
        <v>2</v>
      </c>
      <c r="G23" s="154">
        <f t="shared" si="0"/>
        <v>2</v>
      </c>
    </row>
    <row r="24" spans="1:7" x14ac:dyDescent="0.25">
      <c r="A24" s="147" t="s">
        <v>347</v>
      </c>
      <c r="C24" s="40">
        <v>30</v>
      </c>
      <c r="D24" s="39">
        <v>51</v>
      </c>
      <c r="E24" s="39">
        <v>23</v>
      </c>
      <c r="F24" s="39">
        <v>36</v>
      </c>
      <c r="G24" s="154">
        <f t="shared" si="0"/>
        <v>36</v>
      </c>
    </row>
    <row r="25" spans="1:7" x14ac:dyDescent="0.25">
      <c r="A25" s="147" t="s">
        <v>348</v>
      </c>
      <c r="C25" s="6">
        <v>30</v>
      </c>
      <c r="D25" s="6">
        <v>51</v>
      </c>
      <c r="E25" s="6">
        <v>23</v>
      </c>
      <c r="F25" s="6">
        <v>38</v>
      </c>
      <c r="G25" s="146">
        <f t="shared" si="0"/>
        <v>38</v>
      </c>
    </row>
    <row r="26" spans="1:7" ht="13.8" thickBot="1" x14ac:dyDescent="0.3">
      <c r="A26" s="145" t="s">
        <v>349</v>
      </c>
      <c r="C26" s="153">
        <v>10</v>
      </c>
      <c r="D26" s="152">
        <v>12</v>
      </c>
      <c r="E26" s="152">
        <v>6</v>
      </c>
      <c r="F26" s="152">
        <v>13</v>
      </c>
      <c r="G26" s="151">
        <f t="shared" si="0"/>
        <v>13</v>
      </c>
    </row>
    <row r="27" spans="1:7" x14ac:dyDescent="0.25">
      <c r="A27" s="150" t="s">
        <v>353</v>
      </c>
      <c r="B27" s="149" t="s">
        <v>132</v>
      </c>
      <c r="C27" s="149" t="s">
        <v>132</v>
      </c>
      <c r="D27" s="149" t="s">
        <v>132</v>
      </c>
      <c r="E27" s="149" t="s">
        <v>132</v>
      </c>
      <c r="F27" s="149" t="s">
        <v>132</v>
      </c>
      <c r="G27" s="148" t="s">
        <v>132</v>
      </c>
    </row>
    <row r="28" spans="1:7" x14ac:dyDescent="0.25">
      <c r="A28" s="147" t="s">
        <v>354</v>
      </c>
      <c r="C28" s="6">
        <v>232</v>
      </c>
      <c r="D28" s="6">
        <v>226</v>
      </c>
      <c r="E28" s="6">
        <v>198</v>
      </c>
      <c r="F28" s="6">
        <v>172</v>
      </c>
      <c r="G28" s="146">
        <f>F28</f>
        <v>172</v>
      </c>
    </row>
    <row r="29" spans="1:7" x14ac:dyDescent="0.25">
      <c r="A29" s="147" t="s">
        <v>355</v>
      </c>
      <c r="C29" s="6">
        <v>728</v>
      </c>
      <c r="D29" s="6">
        <v>724</v>
      </c>
      <c r="E29" s="6">
        <v>744</v>
      </c>
      <c r="F29" s="6">
        <v>706</v>
      </c>
      <c r="G29" s="146">
        <f>F29</f>
        <v>706</v>
      </c>
    </row>
    <row r="30" spans="1:7" x14ac:dyDescent="0.25">
      <c r="A30" s="147" t="s">
        <v>356</v>
      </c>
      <c r="C30" s="6">
        <v>960</v>
      </c>
      <c r="D30" s="6">
        <v>950</v>
      </c>
      <c r="E30" s="6">
        <v>942</v>
      </c>
      <c r="F30" s="6">
        <v>878</v>
      </c>
      <c r="G30" s="146">
        <f>F30</f>
        <v>878</v>
      </c>
    </row>
    <row r="31" spans="1:7" x14ac:dyDescent="0.25">
      <c r="A31" s="147" t="s">
        <v>357</v>
      </c>
      <c r="C31" s="6">
        <v>530</v>
      </c>
      <c r="D31" s="6">
        <v>511</v>
      </c>
      <c r="E31" s="6">
        <v>481</v>
      </c>
      <c r="F31" s="6">
        <v>437</v>
      </c>
      <c r="G31" s="146">
        <f>F31</f>
        <v>437</v>
      </c>
    </row>
    <row r="32" spans="1:7" ht="13.8" thickBot="1" x14ac:dyDescent="0.3">
      <c r="A32" s="145" t="s">
        <v>358</v>
      </c>
      <c r="B32" s="144" t="s">
        <v>132</v>
      </c>
      <c r="C32" s="144" t="s">
        <v>327</v>
      </c>
      <c r="D32" s="143">
        <v>-3.5999999999999997E-2</v>
      </c>
      <c r="E32" s="143">
        <v>-5.8999999999999997E-2</v>
      </c>
      <c r="F32" s="143">
        <v>-9.0999999999999998E-2</v>
      </c>
      <c r="G32" s="142">
        <v>0</v>
      </c>
    </row>
    <row r="35" spans="1:7" x14ac:dyDescent="0.25">
      <c r="A35" s="6" t="s">
        <v>101</v>
      </c>
    </row>
    <row r="36" spans="1:7" x14ac:dyDescent="0.25">
      <c r="A36" s="670" t="s">
        <v>359</v>
      </c>
      <c r="B36" s="671"/>
      <c r="C36" s="671"/>
      <c r="D36" s="671"/>
      <c r="E36" s="671"/>
      <c r="F36" s="671"/>
      <c r="G36" s="672"/>
    </row>
    <row r="37" spans="1:7" x14ac:dyDescent="0.25">
      <c r="A37" s="673"/>
      <c r="B37" s="674"/>
      <c r="C37" s="674"/>
      <c r="D37" s="674"/>
      <c r="E37" s="674"/>
      <c r="F37" s="674"/>
      <c r="G37" s="675"/>
    </row>
    <row r="38" spans="1:7" x14ac:dyDescent="0.25">
      <c r="A38" s="673"/>
      <c r="B38" s="674"/>
      <c r="C38" s="674"/>
      <c r="D38" s="674"/>
      <c r="E38" s="674"/>
      <c r="F38" s="674"/>
      <c r="G38" s="675"/>
    </row>
    <row r="39" spans="1:7" x14ac:dyDescent="0.25">
      <c r="A39" s="673"/>
      <c r="B39" s="674"/>
      <c r="C39" s="674"/>
      <c r="D39" s="674"/>
      <c r="E39" s="674"/>
      <c r="F39" s="674"/>
      <c r="G39" s="675"/>
    </row>
    <row r="40" spans="1:7" x14ac:dyDescent="0.25">
      <c r="A40" s="676"/>
      <c r="B40" s="677"/>
      <c r="C40" s="677"/>
      <c r="D40" s="677"/>
      <c r="E40" s="677"/>
      <c r="F40" s="677"/>
      <c r="G40" s="678"/>
    </row>
  </sheetData>
  <sheetProtection insertColumns="0" insertRows="0"/>
  <mergeCells count="4">
    <mergeCell ref="A36:G40"/>
    <mergeCell ref="A1:G1"/>
    <mergeCell ref="A3:G3"/>
    <mergeCell ref="A2:G2"/>
  </mergeCells>
  <pageMargins left="0.75" right="0.62" top="0.5" bottom="0.53" header="0.5" footer="0.5"/>
  <pageSetup scale="99" orientation="portrait" r:id="rId1"/>
  <headerFooter alignWithMargins="0">
    <oddFooter>&amp;L&amp;"Garamond,Regular"Revised October 2018&amp;C&amp;"Garamond,Regular"8</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D93824022FF14F9EDDE7237F17886C" ma:contentTypeVersion="12" ma:contentTypeDescription="Create a new document." ma:contentTypeScope="" ma:versionID="40d4e63758ecd231012874338910dae5">
  <xsd:schema xmlns:xsd="http://www.w3.org/2001/XMLSchema" xmlns:xs="http://www.w3.org/2001/XMLSchema" xmlns:p="http://schemas.microsoft.com/office/2006/metadata/properties" xmlns:ns2="9acecbaf-a692-414c-9ca1-d614cc73ef4a" xmlns:ns3="ff73bcd3-696f-4b79-b801-8856dc34d793" targetNamespace="http://schemas.microsoft.com/office/2006/metadata/properties" ma:root="true" ma:fieldsID="ccd1b06b6ed21d63ace3245dcd1c3f5d" ns2:_="" ns3:_="">
    <xsd:import namespace="9acecbaf-a692-414c-9ca1-d614cc73ef4a"/>
    <xsd:import namespace="ff73bcd3-696f-4b79-b801-8856dc34d7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ecbaf-a692-414c-9ca1-d614cc73e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3bcd3-696f-4b79-b801-8856dc34d7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51AC7E-166E-40ED-A966-E02FEA213C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05F617-4D28-4A0E-8D43-7D5C612B7731}">
  <ds:schemaRefs>
    <ds:schemaRef ds:uri="http://schemas.microsoft.com/sharepoint/v3/contenttype/forms"/>
  </ds:schemaRefs>
</ds:datastoreItem>
</file>

<file path=customXml/itemProps3.xml><?xml version="1.0" encoding="utf-8"?>
<ds:datastoreItem xmlns:ds="http://schemas.openxmlformats.org/officeDocument/2006/customXml" ds:itemID="{6CC58CA0-5830-4FBB-AB14-8FBB0B31E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cecbaf-a692-414c-9ca1-d614cc73ef4a"/>
    <ds:schemaRef ds:uri="ff73bcd3-696f-4b79-b801-8856dc34d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Instructions</vt:lpstr>
      <vt:lpstr>Gen Info</vt:lpstr>
      <vt:lpstr>Stds 1,2,3</vt:lpstr>
      <vt:lpstr>Std 3-Locations &amp; Modalities</vt:lpstr>
      <vt:lpstr>Std 4-Summary Degree Seeking</vt:lpstr>
      <vt:lpstr>Std 4- Summary Other Students</vt:lpstr>
      <vt:lpstr>Std4-Enroll, Cr Hours, Info Lit</vt:lpstr>
      <vt:lpstr>Std 5-Admissions</vt:lpstr>
      <vt:lpstr>Std 5-Enrollment</vt:lpstr>
      <vt:lpstr>Std 5-Fin Aid, Debt</vt:lpstr>
      <vt:lpstr>Std 6-Faculty Acad Stf by Cat</vt:lpstr>
      <vt:lpstr>Std 6-Appts., Departures</vt:lpstr>
      <vt:lpstr>Std 7-Human Resources</vt:lpstr>
      <vt:lpstr>Std 7-Revenues&amp;Expenses</vt:lpstr>
      <vt:lpstr>Std 7-Financial Position</vt:lpstr>
      <vt:lpstr>Std 7-Debt</vt:lpstr>
      <vt:lpstr>Std 7-Supplemental Fin Data</vt:lpstr>
      <vt:lpstr>Std 7a-Liquidity</vt:lpstr>
      <vt:lpstr>Std 8-Ret&amp;Grad UG</vt:lpstr>
      <vt:lpstr>Std 8- Prog Rates&amp;Oth Meas</vt:lpstr>
      <vt:lpstr>Std 8-Rates</vt:lpstr>
      <vt:lpstr>Std 8-Ret&amp;Grad- GR DE OCP</vt:lpstr>
      <vt:lpstr>Std 9.1-Integrity</vt:lpstr>
      <vt:lpstr>Std 9.2-Transparency</vt:lpstr>
      <vt:lpstr>Std 9.3-Public Disclosure</vt:lpstr>
      <vt:lpstr>'Std 8- Prog Rates&amp;Oth Meas'!Print_Area</vt:lpstr>
      <vt:lpstr>'Std 8-Rates'!Print_Area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Kristen Miller</cp:lastModifiedBy>
  <cp:revision/>
  <dcterms:created xsi:type="dcterms:W3CDTF">2023-01-20T19:43:27Z</dcterms:created>
  <dcterms:modified xsi:type="dcterms:W3CDTF">2023-08-09T12:22:18Z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0x0101003CD93824022FF14F9EDDE7237F17886C</vt:lpwstr>
  </property>
</Properties>
</file>