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ccsnhfacultystaff-my.sharepoint.com/personal/kmiller_ccsnh_edu/Documents/Documents/Academic Affairs/Accreditation/NECHE/Interim Fifth Year Report 2023/"/>
    </mc:Choice>
  </mc:AlternateContent>
  <xr:revisionPtr revIDLastSave="0" documentId="8_{A10E0504-8F9B-41F4-BC86-EEC64D563753}" xr6:coauthVersionLast="47" xr6:coauthVersionMax="47" xr10:uidLastSave="{00000000-0000-0000-0000-000000000000}"/>
  <workbookProtection workbookAlgorithmName="SHA-512" workbookHashValue="vEKL2SHgzIVgXXlxOmOddR+QR4WA0Z6Yp6RyMiJlhV8WNBBxZESOWcUblTE3Lfalk8Knan+6Ara0ztsTrQ6Cfw==" workbookSaltValue="1OSZ2DUC8kQJ6dhNY1Y2rA==" workbookSpinCount="100000" lockStructure="1"/>
  <bookViews>
    <workbookView xWindow="-108" yWindow="-108" windowWidth="23256" windowHeight="12456" firstSheet="13" activeTab="13" xr2:uid="{BB471A8B-1BB4-4B73-9DA0-D44356CC178C}"/>
  </bookViews>
  <sheets>
    <sheet name="Instructions" sheetId="2" r:id="rId1"/>
    <sheet name="Gen Info" sheetId="6" r:id="rId2"/>
    <sheet name="Stds 1,2,3" sheetId="3" r:id="rId3"/>
    <sheet name="Std 3-Locations &amp; Modalities" sheetId="4" r:id="rId4"/>
    <sheet name="Std 4-Summary Degree Seeking" sheetId="5" r:id="rId5"/>
    <sheet name="Std 4- Summary Other Students" sheetId="7" r:id="rId6"/>
    <sheet name="Std4-Enroll, Cr Hours, Info Lit" sheetId="8" r:id="rId7"/>
    <sheet name="Std 5-Admissions" sheetId="9" r:id="rId8"/>
    <sheet name="Std 5-Enrollment" sheetId="10" r:id="rId9"/>
    <sheet name="Std 5-Fin Aid, Debt" sheetId="11" r:id="rId10"/>
    <sheet name="Std 6-Faculty Acad Stf by Cat" sheetId="12" r:id="rId11"/>
    <sheet name="Std 6-Appts., Departures" sheetId="13" r:id="rId12"/>
    <sheet name="Std 7-Human Resources" sheetId="14" r:id="rId13"/>
    <sheet name="Std 7-Revenues&amp;Expenses" sheetId="15" r:id="rId14"/>
    <sheet name="Std 7-Financial Position" sheetId="16" r:id="rId15"/>
    <sheet name="Std 7-Debt" sheetId="17" r:id="rId16"/>
    <sheet name="Std 7-Supplemental Fin Data" sheetId="18" r:id="rId17"/>
    <sheet name="Std 7a-Liquidity" sheetId="19" r:id="rId18"/>
    <sheet name="Std 8-Ret&amp;Grad UG" sheetId="20" r:id="rId19"/>
    <sheet name="Std 8- Prog Rates&amp;Oth Meas" sheetId="21" r:id="rId20"/>
    <sheet name="Std 8-Rates" sheetId="22" r:id="rId21"/>
    <sheet name="Std 8-Ret&amp;Grad- GR DE OCP" sheetId="23" r:id="rId22"/>
    <sheet name="Std 9.1-Integrity" sheetId="24" r:id="rId23"/>
    <sheet name="Std 9.2-Transparency" sheetId="25" r:id="rId24"/>
    <sheet name="Std 9.3-Public Disclosure" sheetId="26" r:id="rId25"/>
  </sheets>
  <externalReferences>
    <externalReference r:id="rId26"/>
    <externalReference r:id="rId27"/>
    <externalReference r:id="rId28"/>
    <externalReference r:id="rId29"/>
    <externalReference r:id="rId30"/>
  </externalReferences>
  <definedNames>
    <definedName name="_xlnm.Print_Area" localSheetId="14">'Std 7-Financial Position'!#REF!</definedName>
    <definedName name="_xlnm.Print_Area" localSheetId="13">'Std 7-Revenues&amp;Expenses'!#REF!</definedName>
    <definedName name="_xlnm.Print_Area" localSheetId="19">'Std 8- Prog Rates&amp;Oth Meas'!$A$1:$E$42</definedName>
    <definedName name="_xlnm.Print_Area" localSheetId="20">'Std 8-Rates'!$A$1:$O$61</definedName>
    <definedName name="Tuition..Fees" localSheetId="3">'[1]Std 9-Financial Position'!$B$4</definedName>
    <definedName name="Tuition..Fees" localSheetId="5">'[2]Std 9-Financial Position'!$B$4</definedName>
    <definedName name="Tuition..Fees" localSheetId="4">'[2]Std 9-Financial Position'!$B$4</definedName>
    <definedName name="Tuition..Fees" localSheetId="19">'[2]Std 9-Financial Position'!$B$4</definedName>
    <definedName name="Tuition..Fees" localSheetId="20">'[2]Std 9-Financial Position'!$B$4</definedName>
    <definedName name="Tuition..Fees" localSheetId="21">'[2]Std 9-Financial Position'!$B$4</definedName>
    <definedName name="Tuition..Fees" localSheetId="18">'[2]Std 9-Financial Position'!$B$4</definedName>
    <definedName name="Tuition..Fees" localSheetId="22">'[2]Std 9-Financial Position'!$B$4</definedName>
    <definedName name="Tuition..Fees" localSheetId="23">'[2]Std 9-Financial Position'!$B$4</definedName>
    <definedName name="Tuition..Fees" localSheetId="24">'[2]Std 9-Financial Position'!$B$4</definedName>
    <definedName name="Tuition..Fees" localSheetId="6">'[2]Std 9-Financial Position'!$B$4</definedName>
    <definedName name="Tuition..Fees">'[1]Std 9-Financial Position'!$B$4</definedName>
    <definedName name="Tuition.Fees" localSheetId="13">'Std 7-Revenues&amp;Expenses'!#REF!</definedName>
    <definedName name="Tuition.Fees" localSheetId="19">'[3]Std 7-Financial Position'!$A$5</definedName>
    <definedName name="Tuition.Fees" localSheetId="20">'[3]Std 7-Financial Position'!$A$5</definedName>
    <definedName name="Tuition.Fees" localSheetId="21">'[3]Std 7-Financial Position'!$A$5</definedName>
    <definedName name="Tuition.Fees" localSheetId="18">'[3]Std 7-Financial Position'!$A$5</definedName>
    <definedName name="Tuition.Fees" localSheetId="22">'[4]Std 7-Financial Position'!$A$5</definedName>
    <definedName name="Tuition.Fees" localSheetId="23">'[4]Std 7-Financial Position'!$A$5</definedName>
    <definedName name="Tuition.Fees" localSheetId="24">'[4]Std 7-Financial Position'!$A$5</definedName>
    <definedName name="Tuition.Fees">'Std 7-Financial Position'!#REF!</definedName>
    <definedName name="Z_35444F83_8F4D_4612_AC65_1734E532F7FF_.wvu.PrintArea" localSheetId="14" hidden="1">'Std 7-Financial Position'!#REF!</definedName>
    <definedName name="Z_35444F83_8F4D_4612_AC65_1734E532F7FF_.wvu.PrintArea" localSheetId="13" hidden="1">'Std 7-Revenues&amp;Expenses'!#REF!</definedName>
    <definedName name="Z_81FD9528_FC6E_4999_918C_325FEAAF3442_.wvu.PrintArea" localSheetId="14" hidden="1">'Std 7-Financial Position'!#REF!</definedName>
    <definedName name="Z_81FD9528_FC6E_4999_918C_325FEAAF3442_.wvu.PrintArea" localSheetId="13" hidden="1">'Std 7-Revenues&amp;Expenses'!#REF!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1" i="10" l="1"/>
  <c r="G30" i="10"/>
  <c r="G29" i="10"/>
  <c r="G28" i="10"/>
  <c r="G26" i="10"/>
  <c r="G25" i="10"/>
  <c r="G24" i="10"/>
  <c r="G23" i="10"/>
  <c r="G22" i="10"/>
  <c r="G21" i="10"/>
  <c r="G20" i="10"/>
  <c r="G19" i="10"/>
  <c r="G18" i="10"/>
  <c r="G17" i="10"/>
  <c r="G16" i="10"/>
  <c r="G15" i="10"/>
  <c r="G14" i="10"/>
  <c r="G13" i="10"/>
  <c r="G12" i="10"/>
  <c r="G11" i="10"/>
  <c r="G19" i="18" l="1"/>
  <c r="F19" i="18"/>
  <c r="E19" i="18"/>
  <c r="D19" i="18"/>
  <c r="C19" i="18"/>
  <c r="G15" i="19"/>
  <c r="F15" i="19"/>
  <c r="E15" i="19"/>
  <c r="D15" i="19"/>
  <c r="C15" i="19"/>
  <c r="F10" i="19"/>
  <c r="G6" i="19" s="1"/>
  <c r="G9" i="19"/>
  <c r="F9" i="19"/>
  <c r="E9" i="19"/>
  <c r="E10" i="19" s="1"/>
  <c r="E16" i="19" s="1"/>
  <c r="D9" i="19"/>
  <c r="D10" i="19" s="1"/>
  <c r="D16" i="19" s="1"/>
  <c r="C9" i="19"/>
  <c r="C10" i="19" s="1"/>
  <c r="C16" i="19" s="1"/>
  <c r="G17" i="18"/>
  <c r="F17" i="18"/>
  <c r="E17" i="18"/>
  <c r="D17" i="18"/>
  <c r="C17" i="18"/>
  <c r="E15" i="18"/>
  <c r="D15" i="18"/>
  <c r="C15" i="18"/>
  <c r="F14" i="18"/>
  <c r="G14" i="18" s="1"/>
  <c r="F13" i="18"/>
  <c r="G13" i="18" s="1"/>
  <c r="E8" i="18"/>
  <c r="D8" i="18"/>
  <c r="C8" i="18"/>
  <c r="G7" i="18"/>
  <c r="F7" i="18"/>
  <c r="F8" i="18" s="1"/>
  <c r="G6" i="18" s="1"/>
  <c r="G8" i="18" s="1"/>
  <c r="F16" i="17"/>
  <c r="E16" i="17"/>
  <c r="G15" i="17"/>
  <c r="F15" i="17"/>
  <c r="H14" i="17"/>
  <c r="G14" i="17"/>
  <c r="F14" i="17"/>
  <c r="E14" i="17"/>
  <c r="D14" i="17"/>
  <c r="H8" i="17"/>
  <c r="H16" i="17" s="1"/>
  <c r="G8" i="17"/>
  <c r="G16" i="17" s="1"/>
  <c r="F8" i="17"/>
  <c r="E8" i="17"/>
  <c r="E15" i="17" s="1"/>
  <c r="D8" i="17"/>
  <c r="D16" i="17" s="1"/>
  <c r="E41" i="16"/>
  <c r="F40" i="16"/>
  <c r="E40" i="16"/>
  <c r="D40" i="16"/>
  <c r="G40" i="16" s="1"/>
  <c r="C40" i="16"/>
  <c r="G39" i="16"/>
  <c r="F39" i="16"/>
  <c r="G38" i="16"/>
  <c r="F38" i="16"/>
  <c r="G36" i="16"/>
  <c r="E36" i="16"/>
  <c r="D36" i="16"/>
  <c r="C36" i="16"/>
  <c r="F36" i="16" s="1"/>
  <c r="G35" i="16"/>
  <c r="F35" i="16"/>
  <c r="G34" i="16"/>
  <c r="F34" i="16"/>
  <c r="G32" i="16"/>
  <c r="E32" i="16"/>
  <c r="D32" i="16"/>
  <c r="D41" i="16" s="1"/>
  <c r="G41" i="16" s="1"/>
  <c r="C32" i="16"/>
  <c r="C41" i="16" s="1"/>
  <c r="G31" i="16"/>
  <c r="F31" i="16"/>
  <c r="G30" i="16"/>
  <c r="F30" i="16"/>
  <c r="F27" i="16"/>
  <c r="E27" i="16"/>
  <c r="E42" i="16" s="1"/>
  <c r="D27" i="16"/>
  <c r="G27" i="16" s="1"/>
  <c r="C27" i="16"/>
  <c r="C42" i="16" s="1"/>
  <c r="G26" i="16"/>
  <c r="F26" i="16"/>
  <c r="G25" i="16"/>
  <c r="F25" i="16"/>
  <c r="G24" i="16"/>
  <c r="F24" i="16"/>
  <c r="G23" i="16"/>
  <c r="F23" i="16"/>
  <c r="G22" i="16"/>
  <c r="F22" i="16"/>
  <c r="G21" i="16"/>
  <c r="F21" i="16"/>
  <c r="G20" i="16"/>
  <c r="F20" i="16"/>
  <c r="G19" i="16"/>
  <c r="F19" i="16"/>
  <c r="G18" i="16"/>
  <c r="F18" i="16"/>
  <c r="E16" i="16"/>
  <c r="D16" i="16"/>
  <c r="G16" i="16" s="1"/>
  <c r="C16" i="16"/>
  <c r="F16" i="16" s="1"/>
  <c r="G15" i="16"/>
  <c r="F15" i="16"/>
  <c r="G14" i="16"/>
  <c r="F14" i="16"/>
  <c r="G13" i="16"/>
  <c r="F13" i="16"/>
  <c r="G12" i="16"/>
  <c r="F12" i="16"/>
  <c r="G11" i="16"/>
  <c r="F11" i="16"/>
  <c r="G10" i="16"/>
  <c r="F10" i="16"/>
  <c r="G9" i="16"/>
  <c r="F9" i="16"/>
  <c r="G8" i="16"/>
  <c r="F8" i="16"/>
  <c r="G7" i="16"/>
  <c r="F7" i="16"/>
  <c r="G6" i="16"/>
  <c r="F6" i="16"/>
  <c r="G5" i="16"/>
  <c r="F5" i="16"/>
  <c r="G41" i="15"/>
  <c r="F41" i="15"/>
  <c r="E41" i="15"/>
  <c r="D41" i="15"/>
  <c r="C41" i="15"/>
  <c r="F31" i="15"/>
  <c r="E31" i="15"/>
  <c r="D31" i="15"/>
  <c r="C31" i="15"/>
  <c r="G30" i="15"/>
  <c r="F30" i="15"/>
  <c r="G29" i="15"/>
  <c r="F29" i="15"/>
  <c r="G27" i="15"/>
  <c r="F27" i="15"/>
  <c r="G26" i="15"/>
  <c r="F26" i="15"/>
  <c r="G25" i="15"/>
  <c r="F25" i="15"/>
  <c r="G23" i="15"/>
  <c r="F23" i="15"/>
  <c r="G22" i="15"/>
  <c r="F22" i="15"/>
  <c r="G21" i="15"/>
  <c r="F21" i="15"/>
  <c r="G20" i="15"/>
  <c r="F20" i="15"/>
  <c r="G19" i="15"/>
  <c r="F19" i="15"/>
  <c r="G18" i="15"/>
  <c r="G31" i="15" s="1"/>
  <c r="F18" i="15"/>
  <c r="G8" i="15"/>
  <c r="G16" i="15" s="1"/>
  <c r="F8" i="15"/>
  <c r="F16" i="15" s="1"/>
  <c r="F32" i="15" s="1"/>
  <c r="E8" i="15"/>
  <c r="E16" i="15" s="1"/>
  <c r="E32" i="15" s="1"/>
  <c r="E42" i="15" s="1"/>
  <c r="E45" i="15" s="1"/>
  <c r="D8" i="15"/>
  <c r="D16" i="15" s="1"/>
  <c r="D32" i="15" s="1"/>
  <c r="C8" i="15"/>
  <c r="C16" i="15" s="1"/>
  <c r="C32" i="15" s="1"/>
  <c r="C42" i="15" s="1"/>
  <c r="C45" i="15" s="1"/>
  <c r="M29" i="14"/>
  <c r="L29" i="14"/>
  <c r="K29" i="14"/>
  <c r="J29" i="14"/>
  <c r="I29" i="14"/>
  <c r="G29" i="14"/>
  <c r="F29" i="14"/>
  <c r="D29" i="14"/>
  <c r="C29" i="14"/>
  <c r="N27" i="14"/>
  <c r="K27" i="14"/>
  <c r="H27" i="14"/>
  <c r="E27" i="14"/>
  <c r="N26" i="14"/>
  <c r="K26" i="14"/>
  <c r="H26" i="14"/>
  <c r="E26" i="14"/>
  <c r="N25" i="14"/>
  <c r="K25" i="14"/>
  <c r="H25" i="14"/>
  <c r="E25" i="14"/>
  <c r="N24" i="14"/>
  <c r="K24" i="14"/>
  <c r="H24" i="14"/>
  <c r="E24" i="14"/>
  <c r="N23" i="14"/>
  <c r="K23" i="14"/>
  <c r="H23" i="14"/>
  <c r="E23" i="14"/>
  <c r="N22" i="14"/>
  <c r="K22" i="14"/>
  <c r="H22" i="14"/>
  <c r="E22" i="14"/>
  <c r="N21" i="14"/>
  <c r="K21" i="14"/>
  <c r="H21" i="14"/>
  <c r="E21" i="14"/>
  <c r="N20" i="14"/>
  <c r="K20" i="14"/>
  <c r="H20" i="14"/>
  <c r="E20" i="14"/>
  <c r="N19" i="14"/>
  <c r="K19" i="14"/>
  <c r="H19" i="14"/>
  <c r="E19" i="14"/>
  <c r="N18" i="14"/>
  <c r="K18" i="14"/>
  <c r="H18" i="14"/>
  <c r="E18" i="14"/>
  <c r="N17" i="14"/>
  <c r="K17" i="14"/>
  <c r="H17" i="14"/>
  <c r="E17" i="14"/>
  <c r="N16" i="14"/>
  <c r="K16" i="14"/>
  <c r="H16" i="14"/>
  <c r="E16" i="14"/>
  <c r="N15" i="14"/>
  <c r="K15" i="14"/>
  <c r="H15" i="14"/>
  <c r="E15" i="14"/>
  <c r="N14" i="14"/>
  <c r="K14" i="14"/>
  <c r="H14" i="14"/>
  <c r="E14" i="14"/>
  <c r="N13" i="14"/>
  <c r="K13" i="14"/>
  <c r="H13" i="14"/>
  <c r="E13" i="14"/>
  <c r="N12" i="14"/>
  <c r="K12" i="14"/>
  <c r="H12" i="14"/>
  <c r="E12" i="14"/>
  <c r="N11" i="14"/>
  <c r="N29" i="14" s="1"/>
  <c r="K11" i="14"/>
  <c r="H11" i="14"/>
  <c r="H29" i="14" s="1"/>
  <c r="E11" i="14"/>
  <c r="E29" i="14" s="1"/>
  <c r="F92" i="8"/>
  <c r="C6" i="23"/>
  <c r="D6" i="23"/>
  <c r="E6" i="23"/>
  <c r="F6" i="23"/>
  <c r="C12" i="23"/>
  <c r="D12" i="23"/>
  <c r="E12" i="23"/>
  <c r="F12" i="23"/>
  <c r="C18" i="23"/>
  <c r="D18" i="23"/>
  <c r="F18" i="23"/>
  <c r="C24" i="23"/>
  <c r="D24" i="23"/>
  <c r="E24" i="23"/>
  <c r="F24" i="23"/>
  <c r="C31" i="23"/>
  <c r="D31" i="23"/>
  <c r="E31" i="23"/>
  <c r="F31" i="23"/>
  <c r="C13" i="9"/>
  <c r="D13" i="9"/>
  <c r="E13" i="9"/>
  <c r="F13" i="9"/>
  <c r="G13" i="9"/>
  <c r="C14" i="9"/>
  <c r="D14" i="9"/>
  <c r="E14" i="9"/>
  <c r="F14" i="9"/>
  <c r="G14" i="9"/>
  <c r="D16" i="9"/>
  <c r="E16" i="9"/>
  <c r="F16" i="9"/>
  <c r="G16" i="9"/>
  <c r="D17" i="9"/>
  <c r="E17" i="9"/>
  <c r="F17" i="9"/>
  <c r="G17" i="9"/>
  <c r="D18" i="9"/>
  <c r="E18" i="9"/>
  <c r="F18" i="9"/>
  <c r="G18" i="9"/>
  <c r="C26" i="9"/>
  <c r="D26" i="9"/>
  <c r="E26" i="9"/>
  <c r="F26" i="9"/>
  <c r="G26" i="9"/>
  <c r="C27" i="9"/>
  <c r="D27" i="9"/>
  <c r="E27" i="9"/>
  <c r="F27" i="9"/>
  <c r="G27" i="9"/>
  <c r="C32" i="9"/>
  <c r="D32" i="9"/>
  <c r="E32" i="9"/>
  <c r="F32" i="9"/>
  <c r="G32" i="9"/>
  <c r="C33" i="9"/>
  <c r="D33" i="9"/>
  <c r="E33" i="9"/>
  <c r="F33" i="9"/>
  <c r="G33" i="9"/>
  <c r="C38" i="9"/>
  <c r="D38" i="9"/>
  <c r="E38" i="9"/>
  <c r="F38" i="9"/>
  <c r="G38" i="9"/>
  <c r="C39" i="9"/>
  <c r="D39" i="9"/>
  <c r="E39" i="9"/>
  <c r="F39" i="9"/>
  <c r="G39" i="9"/>
  <c r="C44" i="9"/>
  <c r="D44" i="9"/>
  <c r="E44" i="9"/>
  <c r="F44" i="9"/>
  <c r="G44" i="9"/>
  <c r="C45" i="9"/>
  <c r="D45" i="9"/>
  <c r="E45" i="9"/>
  <c r="F45" i="9"/>
  <c r="G45" i="9"/>
  <c r="B71" i="8"/>
  <c r="C71" i="8"/>
  <c r="D71" i="8"/>
  <c r="E71" i="8"/>
  <c r="F71" i="8"/>
  <c r="B92" i="8"/>
  <c r="C92" i="8"/>
  <c r="D92" i="8"/>
  <c r="E92" i="8"/>
  <c r="E7" i="7"/>
  <c r="G7" i="7" s="1"/>
  <c r="E8" i="7"/>
  <c r="G8" i="7" s="1"/>
  <c r="E9" i="7"/>
  <c r="G9" i="7"/>
  <c r="E10" i="7"/>
  <c r="G10" i="7"/>
  <c r="E11" i="7"/>
  <c r="G11" i="7"/>
  <c r="E12" i="7"/>
  <c r="G12" i="7"/>
  <c r="E13" i="7"/>
  <c r="G13" i="7"/>
  <c r="E14" i="7"/>
  <c r="G14" i="7"/>
  <c r="E15" i="7"/>
  <c r="G15" i="7"/>
  <c r="E16" i="7"/>
  <c r="G16" i="7"/>
  <c r="E17" i="7"/>
  <c r="G17" i="7"/>
  <c r="E18" i="7"/>
  <c r="G18" i="7" s="1"/>
  <c r="E19" i="7"/>
  <c r="G19" i="7"/>
  <c r="E20" i="7"/>
  <c r="G20" i="7"/>
  <c r="E21" i="7"/>
  <c r="G21" i="7"/>
  <c r="E22" i="7"/>
  <c r="G22" i="7"/>
  <c r="B23" i="7"/>
  <c r="C23" i="7"/>
  <c r="D23" i="7"/>
  <c r="E23" i="7"/>
  <c r="G23" i="7" s="1"/>
  <c r="E24" i="7"/>
  <c r="G24" i="7"/>
  <c r="C10" i="6"/>
  <c r="C11" i="6"/>
  <c r="C14" i="6"/>
  <c r="C15" i="6"/>
  <c r="C20" i="6"/>
  <c r="C21" i="6"/>
  <c r="I7" i="5"/>
  <c r="I8" i="5"/>
  <c r="I9" i="5"/>
  <c r="I10" i="5"/>
  <c r="I11" i="5"/>
  <c r="I12" i="5"/>
  <c r="I13" i="5"/>
  <c r="I14" i="5"/>
  <c r="I15" i="5"/>
  <c r="I16" i="5"/>
  <c r="I17" i="5"/>
  <c r="I18" i="5"/>
  <c r="I19" i="5"/>
  <c r="I20" i="5"/>
  <c r="I21" i="5"/>
  <c r="I22" i="5"/>
  <c r="B23" i="5"/>
  <c r="I23" i="5" s="1"/>
  <c r="C23" i="5"/>
  <c r="D23" i="5"/>
  <c r="E23" i="5"/>
  <c r="F23" i="5"/>
  <c r="G23" i="5"/>
  <c r="H23" i="5"/>
  <c r="I24" i="5"/>
  <c r="I26" i="5"/>
  <c r="F42" i="15" l="1"/>
  <c r="F45" i="15" s="1"/>
  <c r="G10" i="19"/>
  <c r="G16" i="19" s="1"/>
  <c r="F16" i="19"/>
  <c r="G15" i="18"/>
  <c r="F15" i="18"/>
  <c r="D15" i="17"/>
  <c r="H15" i="17"/>
  <c r="F41" i="16"/>
  <c r="D42" i="16"/>
  <c r="G42" i="16" s="1"/>
  <c r="F32" i="16"/>
  <c r="G32" i="15"/>
  <c r="G42" i="15" s="1"/>
  <c r="G45" i="15" s="1"/>
  <c r="D42" i="15"/>
  <c r="D45" i="15" s="1"/>
  <c r="F42" i="1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s>
  <commentList>
    <comment ref="B8" authorId="0" shapeId="0" xr:uid="{00000000-0006-0000-0100-000001000000}">
      <text>
        <r>
          <rPr>
            <sz val="8"/>
            <color indexed="81"/>
            <rFont val="Tahoma"/>
            <family val="2"/>
          </rPr>
          <t xml:space="preserve">Enter the 8-digit ID number assigned to your institution by the Office of Postsecondary Education.  </t>
        </r>
      </text>
    </comment>
    <comment ref="B11" authorId="0" shapeId="0" xr:uid="{00000000-0006-0000-0100-000002000000}">
      <text>
        <r>
          <rPr>
            <sz val="8"/>
            <color indexed="81"/>
            <rFont val="Tahoma"/>
            <family val="2"/>
          </rPr>
          <t>Is the auditing firm which performed the audit certified?  If so, then respond "Yes," and indicate in the next column whether the auditors' opinion was qualified or unqualified.</t>
        </r>
      </text>
    </comment>
    <comment ref="B12" authorId="0" shapeId="0" xr:uid="{00000000-0006-0000-0100-000003000000}">
      <text>
        <r>
          <rPr>
            <sz val="8"/>
            <color indexed="81"/>
            <rFont val="Tahoma"/>
            <family val="2"/>
          </rPr>
          <t>Enter your fiscal year end in the form MM/DD.</t>
        </r>
      </text>
    </comment>
    <comment ref="B13" authorId="0" shapeId="0" xr:uid="{00000000-0006-0000-0100-000004000000}">
      <text>
        <r>
          <rPr>
            <sz val="8"/>
            <color indexed="81"/>
            <rFont val="Tahoma"/>
            <family val="2"/>
          </rPr>
          <t>Enter the year in which your most recent fiscal year ended.</t>
        </r>
      </text>
    </comment>
    <comment ref="B23" authorId="0" shapeId="0" xr:uid="{00000000-0006-0000-0100-000005000000}">
      <text>
        <r>
          <rPr>
            <sz val="8"/>
            <color indexed="81"/>
            <rFont val="Tahoma"/>
            <family val="2"/>
          </rPr>
          <t>Provide the name, title, telephone number and E-mail address of the individual who has primary responsibility for completing these data forms.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Patricia O'Brien</author>
  </authors>
  <commentList>
    <comment ref="A5" authorId="0" shapeId="0" xr:uid="{71FD1CB1-5B2B-41E0-87E4-19CE53A6981C}">
      <text>
        <r>
          <rPr>
            <sz val="8"/>
            <color indexed="81"/>
            <rFont val="Tahoma"/>
            <family val="2"/>
          </rPr>
          <t xml:space="preserve">Include cash on hand, demand deposits, and short-term investments - not considered a part of long-term investments or endowment.  Include on this line cash and short-term investments available to meet current obligations.  If the institution invests working capital cash with its long-term investments to meet accrued liabilities of a longer-term nature, contingent liabilities, or reserve funds for designated purposes, please identify with a footnote the component of long-term investments, designated for these purposes.
</t>
        </r>
      </text>
    </comment>
    <comment ref="A6" authorId="0" shapeId="0" xr:uid="{101E48F5-3AD8-4FC3-95E0-1064732E3B28}">
      <text>
        <r>
          <rPr>
            <sz val="8"/>
            <color indexed="81"/>
            <rFont val="Tahoma"/>
            <family val="2"/>
          </rPr>
          <t>This item is for public institutions only and represents cash sent to the state generally to be used to pay for non-state salaries. It can be found on the statement of net assets in the asset section.</t>
        </r>
      </text>
    </comment>
    <comment ref="A7" authorId="0" shapeId="0" xr:uid="{CB6D0D58-7CC9-43C8-9A3E-CF7B3B8DC8F3}">
      <text>
        <r>
          <rPr>
            <sz val="8"/>
            <color indexed="81"/>
            <rFont val="Tahoma"/>
            <family val="2"/>
          </rPr>
          <t xml:space="preserve">This item is for public institutions only. This item represents accrued accounts payable and accrued salaries that will be paid from the state appropriation. It can be found on the statement of net assets in the asset section.
</t>
        </r>
      </text>
    </comment>
    <comment ref="A8" authorId="0" shapeId="0" xr:uid="{21A49EAD-873D-4B63-89DF-AE603A816E94}">
      <text>
        <r>
          <rPr>
            <sz val="8"/>
            <color indexed="81"/>
            <rFont val="Tahoma"/>
            <family val="2"/>
          </rPr>
          <t xml:space="preserve">Include student receivables, auxiliary enterprises, education and general, hospital, independent operations, advances to employees, and other trade receivables.  All amounts should be net of allowance for doubtful accounts.
</t>
        </r>
      </text>
    </comment>
    <comment ref="A9" authorId="0" shapeId="0" xr:uid="{BCE02417-D948-48ED-9A89-A57C59458BB6}">
      <text>
        <r>
          <rPr>
            <sz val="8"/>
            <color indexed="81"/>
            <rFont val="Tahoma"/>
            <family val="2"/>
          </rPr>
          <t>Record here pledges from donors and benefactors, net of allowance for doubtful accounts.</t>
        </r>
      </text>
    </comment>
    <comment ref="A10" authorId="0" shapeId="0" xr:uid="{5D3673D6-EEB8-43CA-AE34-03B173EF16D3}">
      <text>
        <r>
          <rPr>
            <sz val="8"/>
            <color indexed="81"/>
            <rFont val="Tahoma"/>
            <family val="2"/>
          </rPr>
          <t>Include supplies and materials held for internal use, goods held for resale in revenue producing activities, prepaid amounts, and deferred revenue that relates to future periods.</t>
        </r>
      </text>
    </comment>
    <comment ref="A11" authorId="0" shapeId="0" xr:uid="{8D8E9497-8D30-44C4-AAFC-1FC360F0DBEA}">
      <text>
        <r>
          <rPr>
            <sz val="8"/>
            <color indexed="81"/>
            <rFont val="Tahoma"/>
            <family val="2"/>
          </rPr>
          <t xml:space="preserve">Include cash, short-term investments, money market funds, marketable securities, fixed income, real estate, private equity, and venture capital funds held for long-term investments.  Typically, this line is considered the institution's endowment.  Some institutions may include operating and plant reserves on this line.  If such amounts are included, please specify the amount with a footnote.
</t>
        </r>
      </text>
    </comment>
    <comment ref="A12" authorId="0" shapeId="0" xr:uid="{436EA9D0-F35E-47BB-BEEB-2A0F448A8F2F}">
      <text>
        <r>
          <rPr>
            <sz val="8"/>
            <color indexed="81"/>
            <rFont val="Tahoma"/>
            <family val="2"/>
          </rPr>
          <t xml:space="preserve">Include the amount of all institutional and government-funded long-term students loans, net of allowance for doubtful accounts.
</t>
        </r>
      </text>
    </comment>
    <comment ref="A13" authorId="0" shapeId="0" xr:uid="{25C8A54B-5BBF-4EEE-A308-0CAF5DA170A5}">
      <text>
        <r>
          <rPr>
            <sz val="8"/>
            <color indexed="81"/>
            <rFont val="Tahoma"/>
            <family val="2"/>
          </rPr>
          <t xml:space="preserve">Include cash and temporary investment held under bond indentures to acquire or construct permanent assets for the institution.
</t>
        </r>
      </text>
    </comment>
    <comment ref="A14" authorId="0" shapeId="0" xr:uid="{E6D2A06B-2779-45B4-8F4F-9AE530F7FD72}">
      <text>
        <r>
          <rPr>
            <sz val="8"/>
            <color indexed="81"/>
            <rFont val="Tahoma"/>
            <family val="2"/>
          </rPr>
          <t xml:space="preserve">Include the combined balances for land, buildings and equipment, net of accumulated depreciation.
</t>
        </r>
      </text>
    </comment>
    <comment ref="A15" authorId="0" shapeId="0" xr:uid="{B80042D4-C9C3-4E9A-86F7-0F1792879AAC}">
      <text>
        <r>
          <rPr>
            <sz val="8"/>
            <color indexed="81"/>
            <rFont val="Tahoma"/>
            <family val="2"/>
          </rPr>
          <t xml:space="preserve">Include assets not recorded in any of the categories above.
</t>
        </r>
      </text>
    </comment>
    <comment ref="A18" authorId="0" shapeId="0" xr:uid="{53997FD2-7152-486B-998B-9CD7E31FDC2C}">
      <text>
        <r>
          <rPr>
            <sz val="8"/>
            <color indexed="81"/>
            <rFont val="Tahoma"/>
            <family val="2"/>
          </rPr>
          <t xml:space="preserve">Include trade accounts payable and amounts owed to suppliers and service providers as of the reporting date.  Also include on this line accrued interest payable, salary and benefit accruals and accruals for goods and services received.
</t>
        </r>
      </text>
    </comment>
    <comment ref="A19" authorId="0" shapeId="0" xr:uid="{3C10508B-A07C-4D70-B9C0-995DCDCCE903}">
      <text>
        <r>
          <rPr>
            <sz val="8"/>
            <color indexed="81"/>
            <rFont val="Tahoma"/>
            <family val="2"/>
          </rPr>
          <t xml:space="preserve">Include all advance deposits from students, advances from customers, government agencies, foundations, corporations and others for activities not yet taken place.  Includes all activities defined as exchange transactions under FASB 116.
</t>
        </r>
      </text>
    </comment>
    <comment ref="A20" authorId="0" shapeId="0" xr:uid="{B8666636-78C2-4689-865B-128E910A1DD4}">
      <text>
        <r>
          <rPr>
            <sz val="8"/>
            <color indexed="81"/>
            <rFont val="Tahoma"/>
            <family val="2"/>
          </rPr>
          <t xml:space="preserve">This item is for public institutions only and represents state tuition billed to students but not yet collected.
</t>
        </r>
      </text>
    </comment>
    <comment ref="A21" authorId="0" shapeId="0" xr:uid="{094978D2-80A6-4596-861F-5D04D5591139}">
      <text>
        <r>
          <rPr>
            <sz val="8"/>
            <color indexed="81"/>
            <rFont val="Tahoma"/>
            <family val="2"/>
          </rPr>
          <t xml:space="preserve">This item is primarily for public institutions and represents any amount owed to the affiliate foundation. </t>
        </r>
      </text>
    </comment>
    <comment ref="A22" authorId="0" shapeId="0" xr:uid="{A42A8A0C-03AC-468C-9398-359A170702FD}">
      <text>
        <r>
          <rPr>
            <sz val="8"/>
            <color indexed="81"/>
            <rFont val="Tahoma"/>
            <family val="2"/>
          </rPr>
          <t xml:space="preserve">Include the present value of beneficiary interests in assets held by the institution subject to trust agreements, annuity obligations, and life income funds.
</t>
        </r>
      </text>
    </comment>
    <comment ref="A23" authorId="0" shapeId="0" xr:uid="{CBF48FE2-D309-4172-ACF6-DCD1F4F28BED}">
      <text>
        <r>
          <rPr>
            <sz val="8"/>
            <color indexed="81"/>
            <rFont val="Tahoma"/>
            <family val="2"/>
          </rPr>
          <t>Include agency funds, deferred compensation and other funds held on behalf of others.</t>
        </r>
      </text>
    </comment>
    <comment ref="A24" authorId="0" shapeId="0" xr:uid="{AF8275AA-88EA-4BAF-BD20-E31F826F6486}">
      <text>
        <r>
          <rPr>
            <sz val="8"/>
            <color indexed="81"/>
            <rFont val="Tahoma"/>
            <family val="2"/>
          </rPr>
          <t xml:space="preserve">Include amount for all long-term debt obligations including mortgages, bonds payable and long-term notes payable.  Include all capital leases.
</t>
        </r>
      </text>
    </comment>
    <comment ref="A25" authorId="0" shapeId="0" xr:uid="{F93B40F7-9199-4C2B-BFF7-3695295BE60A}">
      <text>
        <r>
          <rPr>
            <sz val="8"/>
            <color indexed="81"/>
            <rFont val="Tahoma"/>
            <family val="2"/>
          </rPr>
          <t xml:space="preserve">Include funds advanced to the institution by the federal government for student loans.
</t>
        </r>
      </text>
    </comment>
    <comment ref="A26" authorId="0" shapeId="0" xr:uid="{75DA996A-070F-43F9-87D9-9BDD8060B9F4}">
      <text>
        <r>
          <rPr>
            <sz val="8"/>
            <color indexed="81"/>
            <rFont val="Tahoma"/>
            <family val="2"/>
          </rPr>
          <t xml:space="preserve">Record here any liabilities not included in the categories above.
</t>
        </r>
      </text>
    </comment>
    <comment ref="A31" authorId="0" shapeId="0" xr:uid="{932E219F-B614-4CB1-8A59-706A795738B7}">
      <text>
        <r>
          <rPr>
            <sz val="8"/>
            <color indexed="81"/>
            <rFont val="Tahoma"/>
            <family val="2"/>
          </rPr>
          <t xml:space="preserve">This item is for public institutions only and shows the distinction between the college and foundation net assets.
</t>
        </r>
      </text>
    </comment>
    <comment ref="A35" authorId="0" shapeId="0" xr:uid="{8FB84D2E-91AB-417F-8235-AB399CA9EE0A}">
      <text>
        <r>
          <rPr>
            <sz val="8"/>
            <color indexed="81"/>
            <rFont val="Tahoma"/>
            <family val="2"/>
          </rPr>
          <t xml:space="preserve">This item is for public institutions only and shows the distinction between the college and foundation net assets.
</t>
        </r>
      </text>
    </comment>
    <comment ref="A39" authorId="0" shapeId="0" xr:uid="{E320840F-D780-4DF5-BB22-4EE4B28E6E8F}">
      <text>
        <r>
          <rPr>
            <sz val="8"/>
            <color indexed="81"/>
            <rFont val="Tahoma"/>
            <family val="2"/>
          </rPr>
          <t>This item is for public institutions only and shows the distinction between the college and foundation net assets.</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Patricia O'Brien</author>
  </authors>
  <commentList>
    <comment ref="B7" authorId="0" shapeId="0" xr:uid="{B4B841B0-AD74-4A3C-828B-19673C79CDFB}">
      <text>
        <r>
          <rPr>
            <sz val="8"/>
            <color indexed="81"/>
            <rFont val="Tahoma"/>
            <family val="2"/>
          </rPr>
          <t xml:space="preserve">Enter as a negative number.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Julie Alig</author>
  </authors>
  <commentList>
    <comment ref="A18" authorId="0" shapeId="0" xr:uid="{B7791C7C-8E3D-4391-B210-A81A1F19E045}">
      <text>
        <r>
          <rPr>
            <sz val="8"/>
            <color indexed="81"/>
            <rFont val="Tahoma"/>
            <family val="2"/>
          </rPr>
          <t>If the discount rate reported above was calculated using both unrestricted and restricted sources of aid, please use this row to report the discount rate calculated using just unrestricted funds, omitting all restricted funds.</t>
        </r>
      </text>
    </comment>
    <comment ref="A21" authorId="0" shapeId="0" xr:uid="{043685EF-490A-49D0-BA08-85779A53E37D}">
      <text>
        <r>
          <rPr>
            <sz val="8"/>
            <color indexed="81"/>
            <rFont val="Tahoma"/>
            <family val="2"/>
          </rPr>
          <t>This score is calculated annually by the U.S. Department of Education for institutions participating in Title IV financial aid programs.</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O'Brien, SND, Patricia M.</author>
  </authors>
  <commentList>
    <comment ref="A7" authorId="0" shapeId="0" xr:uid="{54EF7B7A-C3F3-475C-820A-EC1F93579468}">
      <text>
        <r>
          <rPr>
            <sz val="8"/>
            <color indexed="81"/>
            <rFont val="Tahoma"/>
            <family val="2"/>
          </rPr>
          <t>Report IPEDS graduation rate - 150% of time</t>
        </r>
      </text>
    </comment>
    <comment ref="A9" authorId="0" shapeId="0" xr:uid="{DC6B3C8A-6847-49C8-9B7B-2C4506D28D39}">
      <text>
        <r>
          <rPr>
            <sz val="8"/>
            <color indexed="81"/>
            <rFont val="Tahoma"/>
            <family val="2"/>
          </rPr>
          <t>Enter as many years of Outcomes Measures Data as are available.  Reporting began in Spring 2016.</t>
        </r>
      </text>
    </comment>
    <comment ref="A30" authorId="0" shapeId="0" xr:uid="{E3EEEDCE-5942-46A4-BA2C-5176596E6AAB}">
      <text>
        <r>
          <rPr>
            <sz val="8"/>
            <color indexed="81"/>
            <rFont val="Tahoma"/>
            <family val="2"/>
          </rPr>
          <t>Add other retention/persistence rates tracked by the institution; e.g., rates by gender, ethnic background, first-generation status; course completion rates; "on track" measures, etc.  Add additional lines as needed.</t>
        </r>
      </text>
    </comment>
    <comment ref="A64" authorId="0" shapeId="0" xr:uid="{78E7186B-A595-4C99-BABE-704B608EDA3E}">
      <text>
        <r>
          <rPr>
            <sz val="8"/>
            <color indexed="81"/>
            <rFont val="Tahoma"/>
            <family val="2"/>
          </rPr>
          <t>Add other graduation rates tracked by the institution; e.g., rates by gender, ethnic background, first-generation status, etc.  Add additional lines as needed.</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Barbara Brittingham</author>
  </authors>
  <commentList>
    <comment ref="A3" authorId="0" shapeId="0" xr:uid="{A2821AC2-6317-4E3B-8756-ED28A353392A}">
      <text>
        <r>
          <rPr>
            <sz val="8"/>
            <color indexed="81"/>
            <rFont val="Tahoma"/>
            <family val="2"/>
          </rPr>
          <t>Category of Student/Outcome Measure data can be found in the National Student Clearinghouse Query Report.</t>
        </r>
        <r>
          <rPr>
            <b/>
            <sz val="8"/>
            <color indexed="81"/>
            <rFont val="Tahoma"/>
            <family val="2"/>
          </rPr>
          <t xml:space="preserve">
</t>
        </r>
      </text>
    </comment>
    <comment ref="A4" authorId="0" shapeId="0" xr:uid="{17C0EE97-8EFE-424B-80EE-86C803D3802A}">
      <text>
        <r>
          <rPr>
            <sz val="8"/>
            <color indexed="81"/>
            <rFont val="Tahoma"/>
            <family val="2"/>
          </rPr>
          <t>Enter the percentage of students in the cohort with achievement level of the categories listed below.  The totals for each category of Full-Time, First -Time Students will equal to 100%.</t>
        </r>
        <r>
          <rPr>
            <b/>
            <sz val="8"/>
            <color indexed="81"/>
            <rFont val="Tahoma"/>
            <family val="2"/>
          </rPr>
          <t xml:space="preserve">
</t>
        </r>
      </text>
    </comment>
    <comment ref="A10" authorId="0" shapeId="0" xr:uid="{F2E4C232-1FA9-426D-AAB1-95FAE6BA2D81}">
      <text>
        <r>
          <rPr>
            <sz val="8"/>
            <color indexed="81"/>
            <rFont val="Tahoma"/>
            <family val="2"/>
          </rPr>
          <t>Enter the percentage of students in the cohort with achievement level of the categories listed below.  The totals for each category of Part-Time, First -Time Students will equal to 100%.</t>
        </r>
        <r>
          <rPr>
            <b/>
            <sz val="8"/>
            <color indexed="81"/>
            <rFont val="Tahoma"/>
            <family val="2"/>
          </rPr>
          <t xml:space="preserve">
</t>
        </r>
      </text>
    </comment>
    <comment ref="A16" authorId="0" shapeId="0" xr:uid="{F4761E98-8642-4634-BDE5-BCBED78A124D}">
      <text>
        <r>
          <rPr>
            <sz val="8"/>
            <color indexed="81"/>
            <rFont val="Tahoma"/>
            <family val="2"/>
          </rPr>
          <t>Enter the percentage of students in the cohort with achievement level of the categories listed below.  The totals for each category of Full-Time, Transfer Students will equal to 100%.</t>
        </r>
        <r>
          <rPr>
            <b/>
            <sz val="8"/>
            <color indexed="81"/>
            <rFont val="Tahoma"/>
            <family val="2"/>
          </rPr>
          <t xml:space="preserve">
</t>
        </r>
      </text>
    </comment>
    <comment ref="A22" authorId="0" shapeId="0" xr:uid="{66169C95-A141-4FBC-A322-F7706F76600D}">
      <text>
        <r>
          <rPr>
            <sz val="8"/>
            <color indexed="81"/>
            <rFont val="Tahoma"/>
            <family val="2"/>
          </rPr>
          <t>Enter the percentage of students in the cohort with achievement level of the categories listed below.  The totals for each category of Part-Time, Transfer Students will equal to 100%.</t>
        </r>
        <r>
          <rPr>
            <b/>
            <sz val="8"/>
            <color indexed="81"/>
            <rFont val="Tahoma"/>
            <family val="2"/>
          </rPr>
          <t xml:space="preserve">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O'Brien, SND, Patricia M.</author>
  </authors>
  <commentList>
    <comment ref="A4" authorId="0" shapeId="0" xr:uid="{DA5EC5F0-060E-4325-A2DB-74432334D2BC}">
      <text>
        <r>
          <rPr>
            <sz val="8"/>
            <color indexed="81"/>
            <rFont val="Tahoma"/>
            <family val="2"/>
          </rPr>
          <t>For each state licensure exam, list the name of the exam and, for each year, the number of students who took the exam and the number who passed.</t>
        </r>
        <r>
          <rPr>
            <sz val="9"/>
            <color indexed="81"/>
            <rFont val="Tahoma"/>
            <family val="2"/>
          </rPr>
          <t xml:space="preserve">
</t>
        </r>
      </text>
    </comment>
    <comment ref="A11" authorId="0" shapeId="0" xr:uid="{1880D495-E93A-442D-B891-B1069187FC97}">
      <text>
        <r>
          <rPr>
            <sz val="8"/>
            <color indexed="81"/>
            <rFont val="Tahoma"/>
            <family val="2"/>
          </rPr>
          <t>For each national licensure exam, list the name of the exam and, for each year, the number of students who took the exam and the number who passed.</t>
        </r>
        <r>
          <rPr>
            <sz val="9"/>
            <color indexed="81"/>
            <rFont val="Tahoma"/>
            <family val="2"/>
          </rPr>
          <t xml:space="preserve">
</t>
        </r>
      </text>
    </comment>
    <comment ref="A18" authorId="0" shapeId="0" xr:uid="{97265C00-425C-4A40-8F76-0478B615324D}">
      <text>
        <r>
          <rPr>
            <sz val="8"/>
            <color indexed="81"/>
            <rFont val="Tahoma"/>
            <family val="2"/>
          </rPr>
          <t>For each major for which the institution tracks job placement rates, list the degree, major, and the time period following graduation for which the institution reports placement success (e.g., B.S.,Mechanical Engineering, six months).  For each year, report the number of graduates and the number of graduates with jobs.</t>
        </r>
      </text>
    </comment>
    <comment ref="A35" authorId="0" shapeId="0" xr:uid="{5AAE3C80-E301-4A98-8332-31D667E50FE5}">
      <text>
        <r>
          <rPr>
            <sz val="8"/>
            <color indexed="81"/>
            <rFont val="Tahoma"/>
            <family val="2"/>
          </rPr>
          <t>List each short-term vocational training program separately.  In the following columns indicate the annual weighted average completion rate for the most recent and three prior years.  In the final column, list institutional goals for the future.  In the column heading, please indicate the year you expect to achieve the goal.</t>
        </r>
      </text>
    </comment>
    <comment ref="A52" authorId="0" shapeId="0" xr:uid="{F87A0C3C-957E-4739-9ECA-F6C2EAF117E8}">
      <text>
        <r>
          <rPr>
            <sz val="8"/>
            <color indexed="81"/>
            <rFont val="Tahoma"/>
            <family val="2"/>
          </rPr>
          <t>List each short-term vocational training program separately.  In the following columns indicate the annual weighted average completion rate for the most recent and three prior years.  In the final column, list institutional goals for the future.  In the column heading, please indicate the year you expect to achieve the goal.</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O'Brien, SND, Patricia M.</author>
  </authors>
  <commentList>
    <comment ref="A16" authorId="0" shapeId="0" xr:uid="{BF0E1D8F-F5E7-4BF0-9509-53D6EDD4A05C}">
      <text>
        <r>
          <rPr>
            <sz val="8"/>
            <color indexed="81"/>
            <rFont val="Tahoma"/>
            <family val="2"/>
          </rPr>
          <t>Institutions with first professional graduate programs (Theology, Optometry, Veterinary Medicine) should complete this section.  You may add other retention/graduation rates for first professional graduate programs tracked by your institution. Add additional lines as needed.</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Barbara Brittingham</author>
    <author>Patricia O'Brien</author>
  </authors>
  <commentList>
    <comment ref="A4" authorId="0" shapeId="0" xr:uid="{6BCE7928-6F95-4869-8745-18E9E263567F}">
      <text>
        <r>
          <rPr>
            <sz val="8"/>
            <color indexed="81"/>
            <rFont val="Tahoma"/>
            <family val="2"/>
          </rPr>
          <t>Add rows to include significant additional policies related to institutional integrity.</t>
        </r>
      </text>
    </comment>
    <comment ref="D4" authorId="1" shapeId="0" xr:uid="{A1F16FC1-C00A-4B00-BEA7-F62323AA0A56}">
      <text>
        <r>
          <rPr>
            <sz val="8"/>
            <color indexed="81"/>
            <rFont val="Tahoma"/>
            <family val="2"/>
          </rPr>
          <t xml:space="preserve">Include the year when the policy was last updated.
</t>
        </r>
      </text>
    </comment>
    <comment ref="A41" authorId="0" shapeId="0" xr:uid="{4723FA92-C94A-42BA-AC01-DF3284AAA1D0}">
      <text>
        <r>
          <rPr>
            <sz val="8"/>
            <color indexed="81"/>
            <rFont val="Tahoma"/>
            <family val="2"/>
          </rPr>
          <t>Indicate any additional institutional policies or mechanisms related to institutional integrity.</t>
        </r>
        <r>
          <rPr>
            <b/>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Barbara Brittingham</author>
  </authors>
  <commentList>
    <comment ref="C5" authorId="0" shapeId="0" xr:uid="{00000000-0006-0000-0200-000001000000}">
      <text>
        <r>
          <rPr>
            <sz val="8"/>
            <color indexed="81"/>
            <rFont val="Tahoma"/>
            <family val="2"/>
          </rPr>
          <t>Give the web address where the mission statement can be found.</t>
        </r>
      </text>
    </comment>
    <comment ref="G5" authorId="0" shapeId="0" xr:uid="{00000000-0006-0000-0200-000002000000}">
      <text>
        <r>
          <rPr>
            <sz val="8"/>
            <color indexed="81"/>
            <rFont val="Tahoma"/>
            <family val="2"/>
          </rPr>
          <t>Enter mm/dd/yr of approval by the institution's governing board.</t>
        </r>
      </text>
    </comment>
    <comment ref="C10" authorId="0" shapeId="0" xr:uid="{00000000-0006-0000-0200-000003000000}">
      <text>
        <r>
          <rPr>
            <sz val="8"/>
            <color indexed="81"/>
            <rFont val="Tahoma"/>
            <family val="2"/>
          </rPr>
          <t>Enter the date when the plan was approved /is expected to be approved by the governing board.</t>
        </r>
      </text>
    </comment>
    <comment ref="E10" authorId="0" shapeId="0" xr:uid="{00000000-0006-0000-0200-000004000000}">
      <text>
        <r>
          <rPr>
            <sz val="8"/>
            <color indexed="81"/>
            <rFont val="Tahoma"/>
            <family val="2"/>
          </rPr>
          <t>Enter the dates when the  plan was/will be in effect.</t>
        </r>
      </text>
    </comment>
    <comment ref="G10" authorId="0" shapeId="0" xr:uid="{00000000-0006-0000-0200-000005000000}">
      <text>
        <r>
          <rPr>
            <sz val="8"/>
            <color indexed="81"/>
            <rFont val="Tahoma"/>
            <family val="2"/>
          </rPr>
          <t>Indicate the web location where the plan can be found, including a draft of the next strategic plan, if available.</t>
        </r>
      </text>
    </comment>
    <comment ref="A24" authorId="0" shapeId="0" xr:uid="{00000000-0006-0000-0200-000006000000}">
      <text>
        <r>
          <rPr>
            <sz val="8"/>
            <color indexed="81"/>
            <rFont val="Tahoma"/>
            <family val="2"/>
          </rPr>
          <t>Enter the name of the unit to which the plan applies.</t>
        </r>
      </text>
    </comment>
    <comment ref="G31" authorId="0" shapeId="0" xr:uid="{00000000-0006-0000-0200-000007000000}">
      <text>
        <r>
          <rPr>
            <sz val="8"/>
            <color indexed="81"/>
            <rFont val="Tahoma"/>
            <family val="2"/>
          </rPr>
          <t>Indicate the year when the current program review system was most recently updated.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Julie Alig</author>
    <author>Barbara Brittingham</author>
  </authors>
  <commentList>
    <comment ref="A7" authorId="0" shapeId="0" xr:uid="{00000000-0006-0000-0300-000001000000}">
      <text>
        <r>
          <rPr>
            <sz val="8"/>
            <color indexed="81"/>
            <rFont val="Tahoma"/>
            <family val="2"/>
          </rPr>
          <t>List location, date initiated and enrollment for all campuses, branches, and instructional locations currently in operation, per definitions provided.</t>
        </r>
      </text>
    </comment>
    <comment ref="A8" authorId="1" shapeId="0" xr:uid="{00000000-0006-0000-0300-000002000000}">
      <text>
        <r>
          <rPr>
            <sz val="8"/>
            <color indexed="81"/>
            <rFont val="Tahoma"/>
            <family val="2"/>
          </rPr>
          <t>This is your primary campus, which includes the principal office of the chief executive officer.</t>
        </r>
        <r>
          <rPr>
            <b/>
            <sz val="8"/>
            <color indexed="81"/>
            <rFont val="Tahoma"/>
            <family val="2"/>
          </rPr>
          <t xml:space="preserve">
</t>
        </r>
      </text>
    </comment>
    <comment ref="A9" authorId="1" shapeId="0" xr:uid="{00000000-0006-0000-0300-000005000000}">
      <text>
        <r>
          <rPr>
            <sz val="8"/>
            <color indexed="81"/>
            <rFont val="Tahoma"/>
            <family val="2"/>
          </rPr>
          <t>A location away from the main campus where 50% or more of a degree or Title-IV eligible certificate can be completed.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Julie Alig</author>
    <author>A satisfied Microsoft Office user</author>
  </authors>
  <commentList>
    <comment ref="G4" authorId="0" shapeId="0" xr:uid="{00000000-0006-0000-0700-000001000000}">
      <text>
        <r>
          <rPr>
            <sz val="8"/>
            <color indexed="81"/>
            <rFont val="Tahoma"/>
            <family val="2"/>
          </rPr>
          <t>This form is intended to capture admissions data on entering students.  Complete all applicable categories.  For the Statistical Indicator of Aptitude, please enter the indicator(s) used by your institution and associated scores for each year requested.</t>
        </r>
      </text>
    </comment>
    <comment ref="B9" authorId="1" shapeId="0" xr:uid="{00000000-0006-0000-0700-000002000000}">
      <text>
        <r>
          <rPr>
            <sz val="8"/>
            <color indexed="81"/>
            <rFont val="Tahoma"/>
            <family val="2"/>
          </rPr>
          <t>Students entering who have never attended any college before.  Includes students enrolled in the fall term who attended college for the first time in the prior summer term. Also includes students who entered with advanced standing.</t>
        </r>
      </text>
    </comment>
    <comment ref="B10" authorId="1" shapeId="0" xr:uid="{00000000-0006-0000-0700-000003000000}">
      <text>
        <r>
          <rPr>
            <sz val="8"/>
            <color indexed="81"/>
            <rFont val="Tahoma"/>
            <family val="2"/>
          </rPr>
          <t>Number of individuals formally requesting admission to the institution.</t>
        </r>
      </text>
    </comment>
    <comment ref="B11" authorId="1" shapeId="0" xr:uid="{00000000-0006-0000-0700-000004000000}">
      <text>
        <r>
          <rPr>
            <sz val="8"/>
            <color indexed="81"/>
            <rFont val="Tahoma"/>
            <family val="2"/>
          </rPr>
          <t>Number of formal notifications of acceptance.</t>
        </r>
      </text>
    </comment>
    <comment ref="B12" authorId="1" shapeId="0" xr:uid="{00000000-0006-0000-0700-000005000000}">
      <text>
        <r>
          <rPr>
            <sz val="8"/>
            <color indexed="81"/>
            <rFont val="Tahoma"/>
            <family val="2"/>
          </rPr>
          <t>Students who actually enroll after being accepted.</t>
        </r>
      </text>
    </comment>
    <comment ref="B19" authorId="1" shapeId="0" xr:uid="{00000000-0006-0000-0700-000006000000}">
      <text>
        <r>
          <rPr>
            <sz val="8"/>
            <color indexed="81"/>
            <rFont val="Tahoma"/>
            <family val="2"/>
          </rPr>
          <t>Provide below a description of the statistical indicator used to measure the aptitude of freshman enrollees (e.g., average combined SAT, average rank in high school graduating class, etc.).</t>
        </r>
      </text>
    </comment>
    <comment ref="B22" authorId="1" shapeId="0" xr:uid="{00000000-0006-0000-0700-000007000000}">
      <text>
        <r>
          <rPr>
            <sz val="8"/>
            <color indexed="81"/>
            <rFont val="Tahoma"/>
            <family val="2"/>
          </rPr>
          <t>An entering student who has attended another institution.</t>
        </r>
      </text>
    </comment>
    <comment ref="B28" authorId="1" shapeId="0" xr:uid="{00000000-0006-0000-0700-000008000000}">
      <text>
        <r>
          <rPr>
            <sz val="8"/>
            <color indexed="81"/>
            <rFont val="Tahoma"/>
            <family val="2"/>
          </rPr>
          <t>Any program where the earned academic degree carries the title "master."</t>
        </r>
      </text>
    </comment>
    <comment ref="B34" authorId="1" shapeId="0" xr:uid="{00000000-0006-0000-0700-000009000000}">
      <text>
        <r>
          <rPr>
            <sz val="8"/>
            <color indexed="81"/>
            <rFont val="Tahoma"/>
            <family val="2"/>
          </rPr>
          <t>May include programs in Chiropractic, Dentistry, Law, Medicine, Optometry, Osteopathic Medicine, Pharmacy, Podiatry, Theology, Veterinary Medicine.</t>
        </r>
      </text>
    </comment>
    <comment ref="B40" authorId="1" shapeId="0" xr:uid="{00000000-0006-0000-0700-00000A000000}">
      <text>
        <r>
          <rPr>
            <sz val="8"/>
            <color indexed="81"/>
            <rFont val="Tahoma"/>
            <family val="2"/>
          </rPr>
          <t>Any program where the earned academic degree carries the title "doctor" such as Doctor of Education, Doctor of Public Health, and the Ph.D. in any field.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Julie Alig</author>
    <author>A satisfied Microsoft Office user</author>
  </authors>
  <commentList>
    <comment ref="G4" authorId="0" shapeId="0" xr:uid="{00000000-0006-0000-0800-000001000000}">
      <text>
        <r>
          <rPr>
            <sz val="8"/>
            <color indexed="81"/>
            <rFont val="Tahoma"/>
            <family val="2"/>
          </rPr>
          <t xml:space="preserve">This form requires Fall student counts for all classes enrolled as of the institution's Census Date.
</t>
        </r>
      </text>
    </comment>
    <comment ref="B10" authorId="1" shapeId="0" xr:uid="{00000000-0006-0000-0800-000002000000}">
      <text>
        <r>
          <rPr>
            <sz val="8"/>
            <color indexed="81"/>
            <rFont val="Tahoma"/>
            <family val="2"/>
          </rPr>
          <t>A student enrolled in a four or five-year bachelor’s degree program, in an associate's degree program, or in a vocational or technical program below the baccalaureate.</t>
        </r>
      </text>
    </comment>
    <comment ref="B11" authorId="1" shapeId="0" xr:uid="{00000000-0006-0000-0800-000003000000}">
      <text>
        <r>
          <rPr>
            <sz val="8"/>
            <color indexed="81"/>
            <rFont val="Tahoma"/>
            <family val="2"/>
          </rPr>
          <t>A student enrolled for 12 or more semester credits; or 12 or more quarter credits; or 24 contact hours a week each term.</t>
        </r>
      </text>
    </comment>
    <comment ref="B12" authorId="1" shapeId="0" xr:uid="{00000000-0006-0000-0800-000004000000}">
      <text>
        <r>
          <rPr>
            <sz val="8"/>
            <color indexed="81"/>
            <rFont val="Tahoma"/>
            <family val="2"/>
          </rPr>
          <t>A student enrolled for either 11 semester credits or fewer, or 11 quarter credits or fewer; or fewer than 24 contact hours a week each term.</t>
        </r>
      </text>
    </comment>
    <comment ref="B14" authorId="1" shapeId="0" xr:uid="{00000000-0006-0000-0800-000005000000}">
      <text>
        <r>
          <rPr>
            <sz val="8"/>
            <color indexed="81"/>
            <rFont val="Tahoma"/>
            <family val="2"/>
          </rPr>
          <t>Please calculate FTE by dividing the normal total number of credit hours required for completing a typical student program by the number of terms normally required.  [If 120 student credit hours are required for  completion and the normal length of the program is eight semesters, the normal FTE should be 15 hours.]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Barbara Brittingham</author>
  </authors>
  <commentList>
    <comment ref="A5" authorId="0" shapeId="0" xr:uid="{00000000-0006-0000-0900-000001000000}">
      <text>
        <r>
          <rPr>
            <sz val="8"/>
            <color indexed="81"/>
            <rFont val="Tahoma"/>
            <family val="2"/>
          </rPr>
          <t>Indicate the web location and/or publications where this description can be found.</t>
        </r>
      </text>
    </comment>
    <comment ref="A9" authorId="0" shapeId="0" xr:uid="{00000000-0006-0000-0900-000002000000}">
      <text>
        <r>
          <rPr>
            <sz val="8"/>
            <color indexed="81"/>
            <rFont val="Tahoma"/>
            <family val="2"/>
          </rPr>
          <t>Enter data for the most recent three years.</t>
        </r>
      </text>
    </comment>
    <comment ref="A10" authorId="0" shapeId="0" xr:uid="{00000000-0006-0000-0900-000003000000}">
      <text>
        <r>
          <rPr>
            <sz val="8"/>
            <color indexed="81"/>
            <rFont val="Tahoma"/>
            <family val="2"/>
          </rPr>
          <t>Enter data for the most recent three years.</t>
        </r>
      </text>
    </comment>
    <comment ref="A15" authorId="0" shapeId="0" xr:uid="{00000000-0006-0000-0900-000004000000}">
      <text>
        <r>
          <rPr>
            <sz val="8"/>
            <color indexed="81"/>
            <rFont val="Tahoma"/>
            <family val="2"/>
          </rPr>
          <t>Indicate dollar amounts in thousands (000).</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s>
  <commentList>
    <comment ref="A8" authorId="0" shapeId="0" xr:uid="{00000000-0006-0000-0A00-000001000000}">
      <text>
        <r>
          <rPr>
            <sz val="8"/>
            <color indexed="81"/>
            <rFont val="Tahoma"/>
            <family val="2"/>
          </rPr>
          <t>Please record the number of faculty for each category tracked by the institution.  Add additional categories as needed.</t>
        </r>
      </text>
    </comment>
    <comment ref="A23" authorId="0" shapeId="0" xr:uid="{00000000-0006-0000-0A00-000002000000}">
      <text>
        <r>
          <rPr>
            <sz val="8"/>
            <color indexed="81"/>
            <rFont val="Tahoma"/>
            <family val="2"/>
          </rPr>
          <t xml:space="preserve">If your institution has faculty ranks, please report the number of faculty in each rank.  Add additional ranks as needed. </t>
        </r>
      </text>
    </comment>
    <comment ref="A36" authorId="0" shapeId="0" xr:uid="{00000000-0006-0000-0A00-000003000000}">
      <text>
        <r>
          <rPr>
            <sz val="8"/>
            <color indexed="81"/>
            <rFont val="Tahoma"/>
            <family val="2"/>
          </rPr>
          <t>Please record the number of academic staff for each category tracked by the institution.  Add additional categories as needed.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s>
  <commentList>
    <comment ref="A8" authorId="0" shapeId="0" xr:uid="{00000000-0006-0000-0B00-000001000000}">
      <text>
        <r>
          <rPr>
            <sz val="8"/>
            <color indexed="81"/>
            <rFont val="Tahoma"/>
            <family val="2"/>
          </rPr>
          <t>Please enter the number of faculty appointed (hired) during the course of the corresponding year, by rank.</t>
        </r>
      </text>
    </comment>
    <comment ref="A16" authorId="0" shapeId="0" xr:uid="{00000000-0006-0000-0B00-000002000000}">
      <text>
        <r>
          <rPr>
            <sz val="8"/>
            <color indexed="81"/>
            <rFont val="Tahoma"/>
            <family val="2"/>
          </rPr>
          <t xml:space="preserve">Please enter the number of tenured faculty at the beginning of the academic year in each rank.  If your institution does not have a tenure system, leave this section blank.
</t>
        </r>
      </text>
    </comment>
    <comment ref="A24" authorId="0" shapeId="0" xr:uid="{00000000-0006-0000-0B00-000003000000}">
      <text>
        <r>
          <rPr>
            <sz val="8"/>
            <color indexed="81"/>
            <rFont val="Tahoma"/>
            <family val="2"/>
          </rPr>
          <t>Please enter the number of faculty who have departed during the corresponding year, by rank.  These may be faculty terminated by the institution or who are leaving for other reasons.  Do not include faculty who are on sabbatical, those on an unpaid leave of absence, or those who are retiring.</t>
        </r>
      </text>
    </comment>
    <comment ref="A32" authorId="0" shapeId="0" xr:uid="{00000000-0006-0000-0B00-000004000000}">
      <text>
        <r>
          <rPr>
            <sz val="8"/>
            <color indexed="81"/>
            <rFont val="Tahoma"/>
            <family val="2"/>
          </rPr>
          <t>Please enter the number of faculty who are retiring, by rank.   In the column "Current Year," please record anticipated retirements.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Patricia O'Brien</author>
  </authors>
  <commentList>
    <comment ref="A5" authorId="0" shapeId="0" xr:uid="{B55FB2F3-8182-4016-9F59-2324E7F5FDA4}">
      <text>
        <r>
          <rPr>
            <sz val="8"/>
            <color indexed="81"/>
            <rFont val="Tahoma"/>
            <family val="2"/>
          </rPr>
          <t xml:space="preserve">Include tuition and fees from students for courses and special fees.  Do not include room, board, and other auxiliary service revenues. 
</t>
        </r>
      </text>
    </comment>
    <comment ref="A6" authorId="0" shapeId="0" xr:uid="{337A3AD2-F8E4-4795-8D3B-12E38EC4B2E7}">
      <text>
        <r>
          <rPr>
            <sz val="8"/>
            <color indexed="81"/>
            <rFont val="Tahoma"/>
            <family val="2"/>
          </rPr>
          <t>If your scholarship allowances include room and board waivers, enter your revenue from those auxiliary enterprises here.  Otherwise, enter revenue from all auxiliary enterprises on line 11 below.</t>
        </r>
      </text>
    </comment>
    <comment ref="A7" authorId="0" shapeId="0" xr:uid="{282BEDDB-80D6-459E-ACF0-BD0212CEA543}">
      <text>
        <r>
          <rPr>
            <sz val="8"/>
            <color indexed="81"/>
            <rFont val="Tahoma"/>
            <family val="2"/>
          </rPr>
          <t xml:space="preserve">Student financial aid is treated as a "discount" from tuition and fee revenues.  Included in this "discount" are institutionally-funded scholarships and waivers.  Enter this amount as a negative number.
</t>
        </r>
      </text>
    </comment>
    <comment ref="A9" authorId="0" shapeId="0" xr:uid="{2772A1B6-409C-414B-B040-8B5685DDC4C0}">
      <text>
        <r>
          <rPr>
            <sz val="8"/>
            <color indexed="81"/>
            <rFont val="Tahoma"/>
            <family val="2"/>
          </rPr>
          <t>Report revenues from governmental agencies that are for specific research projects or other types of programs and that are classified as operating revenues.</t>
        </r>
      </text>
    </comment>
    <comment ref="A10" authorId="0" shapeId="0" xr:uid="{B5106244-A99E-453A-9438-874354A3DE32}">
      <text>
        <r>
          <rPr>
            <sz val="8"/>
            <color indexed="81"/>
            <rFont val="Tahoma"/>
            <family val="2"/>
          </rPr>
          <t>Report revenues from non-governmental agencies and organizations that are for specific research projects or other types of programs and that are classified as operating revenues.</t>
        </r>
      </text>
    </comment>
    <comment ref="A11" authorId="0" shapeId="0" xr:uid="{252CD3F5-DECF-4345-8F3C-891F9456327A}">
      <text>
        <r>
          <rPr>
            <sz val="8"/>
            <color indexed="81"/>
            <rFont val="Tahoma"/>
            <family val="2"/>
          </rPr>
          <t>Include income from essentially self-supporting auxiliary enterprises, such as room, board, dining operations, bookstore, and other fee-for-service activities that exist to serve students, faculty, and staff.  If you do not include room and board waivers in your scholarship allowances, enter all revenue from auxiliary enterprises here.</t>
        </r>
      </text>
    </comment>
    <comment ref="A13" authorId="1" shapeId="0" xr:uid="{26F9ABF8-585F-483D-B37A-C1E8BE17B1F3}">
      <text>
        <r>
          <rPr>
            <sz val="8"/>
            <color indexed="81"/>
            <rFont val="Tahoma"/>
            <family val="2"/>
          </rPr>
          <t xml:space="preserve">Identify any revenue sources not included in categories above.
</t>
        </r>
      </text>
    </comment>
    <comment ref="A18" authorId="0" shapeId="0" xr:uid="{C60A9F0D-DD07-48C0-9B3D-6B4B97D6B07F}">
      <text>
        <r>
          <rPr>
            <sz val="8"/>
            <color indexed="81"/>
            <rFont val="Tahoma"/>
            <family val="2"/>
          </rPr>
          <t xml:space="preserve">Include all expenditures for the colleges, schools, departments, and other instructional divisions of the institution. 
</t>
        </r>
      </text>
    </comment>
    <comment ref="A19" authorId="0" shapeId="0" xr:uid="{6B4C091D-E672-4372-B083-0F2594E44101}">
      <text>
        <r>
          <rPr>
            <sz val="8"/>
            <color indexed="81"/>
            <rFont val="Tahoma"/>
            <family val="2"/>
          </rPr>
          <t xml:space="preserve">Include expenses for externally-funded research programs, both governmental and private.
</t>
        </r>
      </text>
    </comment>
    <comment ref="A20" authorId="0" shapeId="0" xr:uid="{2D86DB2B-5756-4163-A04E-00FA04EFDFAD}">
      <text>
        <r>
          <rPr>
            <sz val="8"/>
            <color indexed="81"/>
            <rFont val="Tahoma"/>
            <family val="2"/>
          </rPr>
          <t>Include expenses for activities budgeted specifically for public service and for activities established primarily to provide noninstructional services beneficial to groups external to the institution.</t>
        </r>
      </text>
    </comment>
    <comment ref="A21" authorId="0" shapeId="0" xr:uid="{2CC9B85C-82F6-4D6E-9B24-C963248D9189}">
      <text>
        <r>
          <rPr>
            <sz val="8"/>
            <color indexed="81"/>
            <rFont val="Tahoma"/>
            <family val="2"/>
          </rPr>
          <t>Include expenditures for departments which directly support instruction (i.e., library, academic computing, audio visual, art gallery, academic deans, etc.)</t>
        </r>
      </text>
    </comment>
    <comment ref="A22" authorId="0" shapeId="0" xr:uid="{D27B7CBB-D0AD-4425-B922-61FF21679184}">
      <text>
        <r>
          <rPr>
            <sz val="8"/>
            <color indexed="81"/>
            <rFont val="Tahoma"/>
            <family val="2"/>
          </rPr>
          <t>Include expenditures for admissions, registrar, financial aid and other activities whose primary purpose is to contribute to the intellectual, cultural and social development outside the context of formal instruction. (i.e., student activities, athletics, career services, health services and counseling, etc.)</t>
        </r>
      </text>
    </comment>
    <comment ref="A23" authorId="0" shapeId="0" xr:uid="{F3EF3C8A-5651-4055-83B9-E1A68F827853}">
      <text>
        <r>
          <rPr>
            <sz val="8"/>
            <color indexed="81"/>
            <rFont val="Tahoma"/>
            <family val="2"/>
          </rPr>
          <t>Report expenses for the day-to-day operational support of the institution, excluding expenses for physical plant operations.  Include expenses for general administrative services, executive direction, planning, legal and fiscal operations, and public relations/development.</t>
        </r>
      </text>
    </comment>
    <comment ref="A25" authorId="0" shapeId="0" xr:uid="{0C3DE578-4BF7-4BDB-B028-38D1F0728FAA}">
      <text>
        <r>
          <rPr>
            <sz val="8"/>
            <color indexed="81"/>
            <rFont val="Tahoma"/>
            <family val="2"/>
          </rPr>
          <t>Report expenses for operations established to provide service and maintenance related to grounds and facilities.  Include expenses for utilities, fire protection, property insurance, and similar items.</t>
        </r>
      </text>
    </comment>
    <comment ref="A26" authorId="0" shapeId="0" xr:uid="{CC0C5C8D-44DF-43E3-82AD-A28BAE99EF64}">
      <text>
        <r>
          <rPr>
            <sz val="8"/>
            <color indexed="81"/>
            <rFont val="Tahoma"/>
            <family val="2"/>
          </rPr>
          <t>Report scholarship and fellowship expenses in the form of outright grants to students selected by the institution.  Report only amounts that exceed charges assessed to students and that have not been recorded as discounts or allowances.  Do not include loans to students.</t>
        </r>
      </text>
    </comment>
    <comment ref="A27" authorId="0" shapeId="0" xr:uid="{D3624B42-6166-4A18-84FF-1D0B67E88715}">
      <text>
        <r>
          <rPr>
            <sz val="8"/>
            <color indexed="81"/>
            <rFont val="Tahoma"/>
            <family val="2"/>
          </rPr>
          <t xml:space="preserve">Report expenses of essentially self-supporting, fee-for-service operations of the institution (e.g., residence halls, food services, health services, college stores).  Include costs associated with athletic programs that produce revenue for the institution. </t>
        </r>
      </text>
    </comment>
    <comment ref="A28" authorId="0" shapeId="0" xr:uid="{AAA504B7-8CD1-4041-9CC6-E9EF104C2EAA}">
      <text>
        <r>
          <rPr>
            <sz val="8"/>
            <color indexed="81"/>
            <rFont val="Tahoma"/>
            <family val="2"/>
          </rPr>
          <t>Report the current year's depreciation expense on capital assets.</t>
        </r>
      </text>
    </comment>
    <comment ref="A29" authorId="1" shapeId="0" xr:uid="{32627193-D60C-423D-9C8B-DE49FA743842}">
      <text>
        <r>
          <rPr>
            <sz val="8"/>
            <color indexed="81"/>
            <rFont val="Tahoma"/>
            <family val="2"/>
          </rPr>
          <t xml:space="preserve">Specify any other expenses not included in the categories above.
</t>
        </r>
      </text>
    </comment>
    <comment ref="A34" authorId="0" shapeId="0" xr:uid="{C13F1143-00E0-4074-BC60-713F8BECC364}">
      <text>
        <r>
          <rPr>
            <sz val="8"/>
            <color indexed="81"/>
            <rFont val="Tahoma"/>
            <family val="2"/>
          </rPr>
          <t>Report all amounts received by the institution through acts of a state legislative body, except grants and contracts and amounts reportable on line 34.  Funds reported in this category are for meeting current operating expenses, not for specific projects or programs.</t>
        </r>
      </text>
    </comment>
    <comment ref="A35" authorId="0" shapeId="0" xr:uid="{FB7663D3-D153-4E37-8D9E-F88FAF45D512}">
      <text>
        <r>
          <rPr>
            <sz val="8"/>
            <color indexed="81"/>
            <rFont val="Tahoma"/>
            <family val="2"/>
          </rPr>
          <t>Report all revenues from investments held by the institution.  Do not include income received by a foundation associated with the institution.</t>
        </r>
      </text>
    </comment>
    <comment ref="A36" authorId="1" shapeId="0" xr:uid="{0B878D45-412D-490D-B085-B0F42D27B48F}">
      <text>
        <r>
          <rPr>
            <sz val="8"/>
            <color indexed="81"/>
            <rFont val="Tahoma"/>
            <family val="2"/>
          </rPr>
          <t xml:space="preserve">Interest expense is not classified as an operating expense item. Please include on this line.
</t>
        </r>
      </text>
    </comment>
    <comment ref="A38" authorId="1" shapeId="0" xr:uid="{E8648F0C-49C1-4B60-A902-D89275AFFABD}">
      <text>
        <r>
          <rPr>
            <sz val="8"/>
            <color indexed="81"/>
            <rFont val="Tahoma"/>
            <family val="2"/>
          </rPr>
          <t xml:space="preserve">Specify any other non-operating revenues not included in the categories above.
</t>
        </r>
      </text>
    </comment>
    <comment ref="A43" authorId="0" shapeId="0" xr:uid="{394E6602-DCA0-4474-954E-01EF0615E51B}">
      <text>
        <r>
          <rPr>
            <sz val="8"/>
            <color indexed="81"/>
            <rFont val="Tahoma"/>
            <family val="2"/>
          </rPr>
          <t>Report amounts provided by government appropriations intended primarily for acquisition or construction of capital assets for the institution.</t>
        </r>
      </text>
    </comment>
    <comment ref="A44" authorId="1" shapeId="0" xr:uid="{65276F38-8B4A-4BB9-B5D0-7B5BFF411565}">
      <text>
        <r>
          <rPr>
            <sz val="8"/>
            <color indexed="81"/>
            <rFont val="Tahoma"/>
            <family val="2"/>
          </rPr>
          <t>Record any other revenues, expenses, gains, or losses</t>
        </r>
      </text>
    </comment>
  </commentList>
</comments>
</file>

<file path=xl/sharedStrings.xml><?xml version="1.0" encoding="utf-8"?>
<sst xmlns="http://schemas.openxmlformats.org/spreadsheetml/2006/main" count="1703" uniqueCount="974">
  <si>
    <r>
      <t xml:space="preserve">New England Commission of Higher Education 
3 Burlington Woods Drive, Suite 100 </t>
    </r>
    <r>
      <rPr>
        <b/>
        <sz val="12"/>
        <color indexed="8"/>
        <rFont val="Arial"/>
        <family val="2"/>
      </rPr>
      <t>●</t>
    </r>
    <r>
      <rPr>
        <b/>
        <sz val="12"/>
        <color indexed="8"/>
        <rFont val="Times New Roman"/>
        <family val="1"/>
      </rPr>
      <t xml:space="preserve"> Burlington, MA 01803
phone: (781)-425-7785  </t>
    </r>
    <r>
      <rPr>
        <b/>
        <sz val="12"/>
        <color indexed="8"/>
        <rFont val="Arial"/>
        <family val="2"/>
      </rPr>
      <t>●</t>
    </r>
    <r>
      <rPr>
        <b/>
        <sz val="12"/>
        <color indexed="8"/>
        <rFont val="Times New Roman"/>
        <family val="1"/>
      </rPr>
      <t xml:space="preserve"> fax: (781) 425-1001
http://neche.org</t>
    </r>
  </si>
  <si>
    <t xml:space="preserve">INTERIM REPORT FORMS </t>
  </si>
  <si>
    <t>Revised October 2018; Effective December 1, 2018</t>
  </si>
  <si>
    <r>
      <t xml:space="preserve">General instructions:
</t>
    </r>
    <r>
      <rPr>
        <sz val="11"/>
        <rFont val="Garamond"/>
        <family val="1"/>
      </rPr>
      <t>Data First forms provide evidence to support the institution's comprehensive self-study.  Each of the 35 forms is on a separate spreadsheet of this Excel workbook.  Much of the information requested is readily available on audited financial statements (e.g., 7.2-7.5a), yearly IPEDS surveys (7.1, 8.1), College Scorecard (5.3),  National Student Clearinghouse reports (8.2), and other institutional reports and publications.  Institutions that do not submit IPEDS or participate in the Clearinghouse should contact Commission staff for guidance about how to complete these sections of the forms.</t>
    </r>
  </si>
  <si>
    <t>When entering financial data, please round to the nearest thousand.  If your institution tabulates data in a different way from what is requested on the form, clearly explain your methodology on the form and report the data in the way that is consistent with your institution's normal practices.</t>
  </si>
  <si>
    <r>
      <t>In the following forms, the column "</t>
    </r>
    <r>
      <rPr>
        <b/>
        <sz val="11"/>
        <color rgb="FFFF0000"/>
        <rFont val="Garamond"/>
        <family val="1"/>
      </rPr>
      <t>Current Year</t>
    </r>
    <r>
      <rPr>
        <sz val="11"/>
        <rFont val="Garamond"/>
        <family val="1"/>
      </rPr>
      <t>" refers to the year in which the report is submitted to the Commission. On the Revenues and Expenses form, please make sure the information is consistently presented from year to year, including the "Current Year" and the "Next Year Forward" columns. For example, if depreciation is allocated in the "Most Recently Completed Year" column, it should also be allocated in the "Current Year" column.</t>
    </r>
  </si>
  <si>
    <r>
      <t xml:space="preserve">Cells shaded </t>
    </r>
    <r>
      <rPr>
        <b/>
        <sz val="11"/>
        <color rgb="FF00B050"/>
        <rFont val="Garamond"/>
        <family val="1"/>
      </rPr>
      <t>green</t>
    </r>
    <r>
      <rPr>
        <sz val="11"/>
        <rFont val="Garamond"/>
        <family val="1"/>
      </rPr>
      <t xml:space="preserve"> indicate where data should be entered.  Cells with a dash ("-") or a zero ($0) indicate where figures will be calculated automatically based on data entered in other cells.</t>
    </r>
  </si>
  <si>
    <r>
      <rPr>
        <b/>
        <sz val="11"/>
        <rFont val="Garamond"/>
        <family val="1"/>
      </rPr>
      <t>Interim Report forms are protected</t>
    </r>
    <r>
      <rPr>
        <sz val="11"/>
        <rFont val="Garamond"/>
        <family val="1"/>
      </rPr>
      <t xml:space="preserve"> to ensure that they are not inadvertently changed, and cells containing certain formulas are locked.  However, you are encouraged to </t>
    </r>
    <r>
      <rPr>
        <b/>
        <sz val="11"/>
        <color rgb="FFFF0000"/>
        <rFont val="Garamond"/>
        <family val="1"/>
      </rPr>
      <t>add rows to insert additional information as needed or adjust column widths</t>
    </r>
    <r>
      <rPr>
        <b/>
        <sz val="11"/>
        <rFont val="Garamond"/>
        <family val="1"/>
      </rPr>
      <t>.</t>
    </r>
    <r>
      <rPr>
        <sz val="11"/>
        <rFont val="Garamond"/>
        <family val="1"/>
      </rPr>
      <t xml:space="preserve">  To do so, unprotect the spreadsheet by selecting the "Protection" option from the "Tools" menu.  </t>
    </r>
    <r>
      <rPr>
        <b/>
        <sz val="11"/>
        <color rgb="FFFF0000"/>
        <rFont val="Garamond"/>
        <family val="1"/>
      </rPr>
      <t xml:space="preserve">The required password is "ark" (lower case, no quotation marks).  </t>
    </r>
  </si>
  <si>
    <r>
      <rPr>
        <b/>
        <sz val="11"/>
        <rFont val="Garamond"/>
        <family val="1"/>
      </rPr>
      <t>Instructions and definitions are embedded in each form</t>
    </r>
    <r>
      <rPr>
        <sz val="11"/>
        <rFont val="Garamond"/>
        <family val="1"/>
      </rPr>
      <t xml:space="preserve">.  To see the instructions, move the mouse on top of red boxes with a </t>
    </r>
    <r>
      <rPr>
        <b/>
        <sz val="11"/>
        <color rgb="FFFF0000"/>
        <rFont val="Garamond"/>
        <family val="1"/>
      </rPr>
      <t>?</t>
    </r>
    <r>
      <rPr>
        <sz val="11"/>
        <rFont val="Garamond"/>
        <family val="1"/>
      </rPr>
      <t>.  This version of the Interim Report forms has been formatted to print the forms only.  If you with to print the forms with their accompanying instructions, you can find a specially formatted version of Interim Report forms on the Commission website:  http://neche.org.</t>
    </r>
  </si>
  <si>
    <r>
      <t xml:space="preserve">Additional guidance about completing the forms for Standard 8, </t>
    </r>
    <r>
      <rPr>
        <i/>
        <sz val="11"/>
        <rFont val="Garamond"/>
        <family val="1"/>
      </rPr>
      <t>Educational Effectiveness</t>
    </r>
    <r>
      <rPr>
        <sz val="11"/>
        <rFont val="Garamond"/>
        <family val="1"/>
      </rPr>
      <t>, can be found in the Statement on Student Achievement and Success Data Forms, available on the NECHE website.</t>
    </r>
  </si>
  <si>
    <t>If you have questions about completing the Interim Report forms, please call a member of the Commission staff for assistance.</t>
  </si>
  <si>
    <t>INTERIM REPORT FORMS</t>
  </si>
  <si>
    <t>GENERAL INFORMATION</t>
  </si>
  <si>
    <t xml:space="preserve"> </t>
  </si>
  <si>
    <t>Institution Name:</t>
  </si>
  <si>
    <t>White Mountains Community College</t>
  </si>
  <si>
    <t>OPE ID:</t>
  </si>
  <si>
    <t>?</t>
  </si>
  <si>
    <t>Annual Audit</t>
  </si>
  <si>
    <t>Certified:</t>
  </si>
  <si>
    <t>Qualified</t>
  </si>
  <si>
    <t>Financial Results for Year Ending:</t>
  </si>
  <si>
    <t>06/30</t>
  </si>
  <si>
    <t>Yes/No</t>
  </si>
  <si>
    <t>Unqualified</t>
  </si>
  <si>
    <t xml:space="preserve">     Most Recent Year</t>
  </si>
  <si>
    <t>Yes</t>
  </si>
  <si>
    <t xml:space="preserve">     1 Year Prior</t>
  </si>
  <si>
    <t xml:space="preserve">     2 Years Prior</t>
  </si>
  <si>
    <t xml:space="preserve">Fiscal Year Ends on:  </t>
  </si>
  <si>
    <t>(month/day)</t>
  </si>
  <si>
    <t>Budget / Plans</t>
  </si>
  <si>
    <t xml:space="preserve">     Current Year</t>
  </si>
  <si>
    <t xml:space="preserve">     Next Year</t>
  </si>
  <si>
    <t>Contact Person:</t>
  </si>
  <si>
    <t>Kristen Miller</t>
  </si>
  <si>
    <t xml:space="preserve">     Title:</t>
  </si>
  <si>
    <t>Vice President Academic Affairs</t>
  </si>
  <si>
    <t xml:space="preserve">     Telephone No:</t>
  </si>
  <si>
    <t>603 342 3002</t>
  </si>
  <si>
    <t xml:space="preserve">     E-mail address</t>
  </si>
  <si>
    <t>kmiller@ccsnh.edu</t>
  </si>
  <si>
    <t>Standard 1:  Mission and Purposes</t>
  </si>
  <si>
    <t>Attach a copy of the current mission statement.</t>
  </si>
  <si>
    <t>Document</t>
  </si>
  <si>
    <t>Website Location</t>
  </si>
  <si>
    <t>Date Approved by the Governing Board</t>
  </si>
  <si>
    <t>Institutional Mission Statement</t>
  </si>
  <si>
    <t xml:space="preserve">https://www.wmcc.edu/about/mission </t>
  </si>
  <si>
    <t>7/16/2020</t>
  </si>
  <si>
    <t>Standard 2:  Planning and Evaluation</t>
  </si>
  <si>
    <t>PLANNING</t>
  </si>
  <si>
    <t>Year approved by governing board</t>
  </si>
  <si>
    <t>Effective Dates</t>
  </si>
  <si>
    <t>Website location</t>
  </si>
  <si>
    <t>Strategic Plans</t>
  </si>
  <si>
    <t>2018-2023</t>
  </si>
  <si>
    <t>https://www.wmcc.edu/wp-content/uploads/2020/04/WMCC-Strategic-Plan-2018-2023-31218.pdf</t>
  </si>
  <si>
    <t>Immediately prior Strategic Plan</t>
  </si>
  <si>
    <t>Asked Gretchen 11.14.22?</t>
  </si>
  <si>
    <t>Current Strategic Plan</t>
  </si>
  <si>
    <t>Next Strategic Plan</t>
  </si>
  <si>
    <t>Year completed</t>
  </si>
  <si>
    <t>2022-2031</t>
  </si>
  <si>
    <t>https://www.wmcc.edu/wp-content/uploads/2022/07/MasterPlanWhtMtnCollege_062822.pdf</t>
  </si>
  <si>
    <t>Other institution-wide plans*</t>
  </si>
  <si>
    <t>2021?</t>
  </si>
  <si>
    <t>Committee Statement of Purpose 20201201.docx</t>
  </si>
  <si>
    <t>Committee Description 20210304.docx</t>
  </si>
  <si>
    <t>Master plan</t>
  </si>
  <si>
    <t>Requested FY 22 &amp; 5 year budget plan (11/7/22 from Brendato Steve)</t>
  </si>
  <si>
    <t>Academic plan</t>
  </si>
  <si>
    <t>2022 noted being updated by T Vashaw</t>
  </si>
  <si>
    <t>Financial plan</t>
  </si>
  <si>
    <t>Currently worked on by C Grant and N Bourque</t>
  </si>
  <si>
    <t>Technology plan</t>
  </si>
  <si>
    <t>NA (per Suzanne)</t>
  </si>
  <si>
    <t>Enrollment plan</t>
  </si>
  <si>
    <t>Development plan</t>
  </si>
  <si>
    <t xml:space="preserve">Plans for major units (e.g., departments, library)* </t>
  </si>
  <si>
    <t xml:space="preserve">EVALUATION </t>
  </si>
  <si>
    <t>CPR Master Schedule Academic Programs rev 20210504 KM.xlsx</t>
  </si>
  <si>
    <t>Document covers 2020-2027 completed and planned program review</t>
  </si>
  <si>
    <t>Academic program review</t>
  </si>
  <si>
    <t>every five years</t>
  </si>
  <si>
    <t>Program review system (colleges and departments). System last updated:</t>
  </si>
  <si>
    <t>Program review schedule  (e.g., every 5 years)</t>
  </si>
  <si>
    <t>Academic Program CPR Master Schedule_2020 2021_Final.xlsx</t>
  </si>
  <si>
    <t>*Insert additional rows, as appropriate.</t>
  </si>
  <si>
    <t>Standard 3:  Organization and Governance</t>
  </si>
  <si>
    <t>(Board and Internal Governance)</t>
  </si>
  <si>
    <t>Please attach to this form:</t>
  </si>
  <si>
    <t>1)  A copy of the institution's organization chart(s).</t>
  </si>
  <si>
    <t>If there is a "sponsoring entity," such as a church or religious congregation, a state system, or a corporation, describe and document the relationship with the accredited institution.</t>
  </si>
  <si>
    <t>Name of the sponsoring entity</t>
  </si>
  <si>
    <t>N/A</t>
  </si>
  <si>
    <t>Website location of documentation of relationship</t>
  </si>
  <si>
    <t>Governing Board</t>
  </si>
  <si>
    <t>By-laws</t>
  </si>
  <si>
    <t>https://www.ccsnh.edu/about-ccsnh/policies/</t>
  </si>
  <si>
    <t>Board members' names and affiliations</t>
  </si>
  <si>
    <t>Please enter any explanatory notes in the box below</t>
  </si>
  <si>
    <t>(Locations and Modalities)</t>
  </si>
  <si>
    <t>Campuses, Branches and Locations Currently in Operation (See definitions in comment boxes)</t>
  </si>
  <si>
    <t>(Insert additional rows as appropriate.)</t>
  </si>
  <si>
    <t>Enrollment*</t>
  </si>
  <si>
    <t>Location (City, State/Country)</t>
  </si>
  <si>
    <t>Date Initiated</t>
  </si>
  <si>
    <t>2 years prior</t>
  </si>
  <si>
    <t>1 year   prior</t>
  </si>
  <si>
    <t>Current year</t>
  </si>
  <si>
    <t>(AY20)</t>
  </si>
  <si>
    <t>(AY21  )</t>
  </si>
  <si>
    <t>(AY22   )</t>
  </si>
  <si>
    <t>Main campus</t>
  </si>
  <si>
    <t>Berlin, NH</t>
  </si>
  <si>
    <t>Other instructional locations (US)</t>
  </si>
  <si>
    <t>Littleton, NH</t>
  </si>
  <si>
    <t>North Conway, NH (White Mountain Highway</t>
  </si>
  <si>
    <t>Educational modalities</t>
  </si>
  <si>
    <t>Number of programs</t>
  </si>
  <si>
    <t>Date First Initiated</t>
  </si>
  <si>
    <t>Distance Learning Programs</t>
  </si>
  <si>
    <t>Programs 50-99% on-line</t>
  </si>
  <si>
    <t>See below</t>
  </si>
  <si>
    <t>See Notes Below</t>
  </si>
  <si>
    <t>Programs 100% on-line</t>
  </si>
  <si>
    <t>Competency-based Programs</t>
  </si>
  <si>
    <t>Dual Enrollment Programs</t>
  </si>
  <si>
    <t xml:space="preserve">  Dual Enroll - Running Start</t>
  </si>
  <si>
    <t xml:space="preserve">  Dual Enroll - E-Start</t>
  </si>
  <si>
    <t xml:space="preserve">  Dual Enroll - Early College</t>
  </si>
  <si>
    <t> </t>
  </si>
  <si>
    <t xml:space="preserve">  Dual Enroll - NH Career Academy</t>
  </si>
  <si>
    <t>Contractual Arrangements involving the award of credit</t>
  </si>
  <si>
    <t>DISTANCE LEARNING PROGRAMS: 20-21 2 @ 100% Online (Library, Autism), 21-22 2 @ 100% Online (Library, Autism), 22-23 1 @ 100% Online (Library) and 1 @ 50% Online (Medical Coding); ONLINE LEARNING PROGRAMS FIRST INITIATED: Library 2015, Autism 2014, and Medical Coding 2007. DUAL ENROLLMENT PROGAMS: Early College is considered a part of dual enrollment, however is not included in this data set.</t>
  </si>
  <si>
    <t>Standard 4.:  The Academic Program</t>
  </si>
  <si>
    <t>(Summary - Degree-Seeking Enrollment and Degrees)</t>
  </si>
  <si>
    <t>Fall Enrollment* by location and modality, as of Census Date</t>
  </si>
  <si>
    <t>Form 4.1</t>
  </si>
  <si>
    <t>Degree Level/ Location &amp; Modality</t>
  </si>
  <si>
    <t>Associate's</t>
  </si>
  <si>
    <t>Bachelor's</t>
  </si>
  <si>
    <t>Master's</t>
  </si>
  <si>
    <t>Clinical doctorates (e.g., Pharm.D., DPT, DNP)</t>
  </si>
  <si>
    <t>Professional doctorates (e.g., Ed.D., Psy.D., D.B.A.)</t>
  </si>
  <si>
    <t>M.D., J.D., DDS</t>
  </si>
  <si>
    <t>Ph.D.</t>
  </si>
  <si>
    <t xml:space="preserve">Total Degree-Seeking </t>
  </si>
  <si>
    <t>Main (Berlin) Campus FT</t>
  </si>
  <si>
    <t>Main (Berlin) Campus PT</t>
  </si>
  <si>
    <t>Littleton Academic Center FT</t>
  </si>
  <si>
    <t>Littleton Academic Center PT</t>
  </si>
  <si>
    <t>North Conway AC FT</t>
  </si>
  <si>
    <t>North Conway AC PT</t>
  </si>
  <si>
    <t>Off Campus FT</t>
  </si>
  <si>
    <t>Off Campus PT</t>
  </si>
  <si>
    <t>Distance (Online) education FT</t>
  </si>
  <si>
    <t>Distance (Online)education PT</t>
  </si>
  <si>
    <t>Correspondence FT **</t>
  </si>
  <si>
    <t xml:space="preserve">Correspondence PT </t>
  </si>
  <si>
    <t>&gt; 1 Location FT</t>
  </si>
  <si>
    <t>&gt;1 Location PT</t>
  </si>
  <si>
    <t>Dual Enrollment FT ***</t>
  </si>
  <si>
    <t>Dual Enrollment PT</t>
  </si>
  <si>
    <t>Unduplicated Headcount Total</t>
  </si>
  <si>
    <t>Total FTE</t>
  </si>
  <si>
    <t>Enter FTE definition:</t>
  </si>
  <si>
    <t>Total degree credits (3219) divided by 15</t>
  </si>
  <si>
    <t xml:space="preserve">Degrees Awarded, Most Recent Academic Year (2021-22, Fall Header) </t>
  </si>
  <si>
    <t>Notes:</t>
  </si>
  <si>
    <t xml:space="preserve">1)  Enrollment numbers should include all students in the named categories, including students in continuing education and students enrolled through any contractual relationship. </t>
  </si>
  <si>
    <t>2)  Each student should be recorded in only one category, e.g., students enrolled in low-residency programs housed on the main campus should be recorded only in the category "low-residency programs."</t>
  </si>
  <si>
    <t>3)  Please refer to form 3.2, "Locations and Modalities," for definitions of locations and instructional modalities.</t>
  </si>
  <si>
    <t>* For programs not taught in the fall, report an analogous term's enrollment as of its Census Date.</t>
  </si>
  <si>
    <t xml:space="preserve">Notes: Headcount: Each student enrolled for credit in the fall semester is listed once on either this form or Form 4.2 (Second page: Certificates) These numbers are for Fall 2022 (202310), as of  November 3rd, 2022. This isn't the census date, but it is after all dual enrollment registration is in place. Berlin, Littleton, North Conway, and Online ("Distance") numbers are for students who are enrolled EXCLUSIVELY at that location. Students at multiple locations, or who are both online and in face-to-face, and Hybrid modality courses, are listed as "More than 1 Location". ** Correspondence:WMCC no longer has enrollment for students at the NH State prison VIA Correspondance: WMCC is waiting on NECHE approval for the NH State Prison to become an educational site (11.21.22).  *** "Dual Enrollment" means high school students enrolled in Running Start and eStart. The number of degrees awarded is for (AY2022) 202210/20/30. (Fall 2021, Spring 22, Summer 22) ; graduates with two awards are counted twice. </t>
  </si>
  <si>
    <t>Standard 4:  The Academic Program</t>
  </si>
  <si>
    <t>(Summary - Non-degree seeking Enrollment and Awards)</t>
  </si>
  <si>
    <t>Form 4.2</t>
  </si>
  <si>
    <t>Title IV-Eligible Certificates:  Students Seeking Certificates</t>
  </si>
  <si>
    <t>Non-Matriculated Students</t>
  </si>
  <si>
    <t>TITLE IV Non- Eligible Seeking Certs</t>
  </si>
  <si>
    <t xml:space="preserve">Total Non-degree-Seeking </t>
  </si>
  <si>
    <t>Total degree-seeking (from previous page)</t>
  </si>
  <si>
    <t>Grand total</t>
  </si>
  <si>
    <t>Total Cert: Credits (1216) Divided by 15</t>
  </si>
  <si>
    <t>Certificates Awarded, Most Recent Year (2021-22 Fall Header)</t>
  </si>
  <si>
    <t xml:space="preserve">NOTES: *Headcount: each student enrolled for credit fall semester is listed once on either this form or on Form 4.1. These numbers are for Fall 2022 (202310), as of November 3rd, 2022. This isnt the census date. Berlin, Littleton, North Conway, and Online numbers are for students who are enrolled EXCLUSIVELY at that location. Students at multiple locations, or who are both online and in face-to-face courses, are listed as "More than 1 Location."  "Dual Enrollment" means high school students enrolled in Running Start and eStart. ---Number of certificates awarded includes all awards from (AY2022) 202210/20/30 (Fall 2021, Spring 22, Summer 22); graduates with two awards are counted twice. </t>
  </si>
  <si>
    <t>(Headcount by UNDERGRADUATE Program Type)</t>
  </si>
  <si>
    <t>19-20</t>
  </si>
  <si>
    <t>20-21</t>
  </si>
  <si>
    <t>21-22</t>
  </si>
  <si>
    <t>22-23</t>
  </si>
  <si>
    <t>Form 4.3</t>
  </si>
  <si>
    <t>Students Seeking: Certificate</t>
  </si>
  <si>
    <t>3 Years</t>
  </si>
  <si>
    <t>2 Years</t>
  </si>
  <si>
    <t xml:space="preserve">1 Year </t>
  </si>
  <si>
    <t>Current</t>
  </si>
  <si>
    <t>Next Year</t>
  </si>
  <si>
    <t>Prior</t>
  </si>
  <si>
    <t>Year</t>
  </si>
  <si>
    <t>Forward (goal)</t>
  </si>
  <si>
    <t>(Fall 2019) 202010</t>
  </si>
  <si>
    <t>(Fall 2020) 202110</t>
  </si>
  <si>
    <t>(Fall 2021) 202210</t>
  </si>
  <si>
    <t>(Fall 2022)202310</t>
  </si>
  <si>
    <t>(Fall 2023  )202410</t>
  </si>
  <si>
    <t>Advanced Welding Technology Certificate</t>
  </si>
  <si>
    <t>Autism Education Certificate</t>
  </si>
  <si>
    <t>X</t>
  </si>
  <si>
    <t>Automotive Technology Certificate</t>
  </si>
  <si>
    <t>Baking , Pastry Arts Certificate</t>
  </si>
  <si>
    <t>Career , Technical Education Certificate</t>
  </si>
  <si>
    <t>Commercial Driver Training Certificate</t>
  </si>
  <si>
    <t>Entry Level Criminal Justice-Certificate</t>
  </si>
  <si>
    <t>Criminal Justice/Homeland Security-Cert</t>
  </si>
  <si>
    <t>Culinary Arts Certificate</t>
  </si>
  <si>
    <t>1**</t>
  </si>
  <si>
    <t>Diesel Heavy Equipment Technology Certificate</t>
  </si>
  <si>
    <t>Driver Education Instructor-CERT</t>
  </si>
  <si>
    <t>Entry-Level Childcare-Cert</t>
  </si>
  <si>
    <t>Early Childhood Education Certificate</t>
  </si>
  <si>
    <t>ECE Associate Teacher Cert</t>
  </si>
  <si>
    <t>Electric Vehicle Technician-Cert</t>
  </si>
  <si>
    <t>Food Service Essential Cert</t>
  </si>
  <si>
    <t>Human Services Certificate</t>
  </si>
  <si>
    <t>Industrial Mechanics-Certificate</t>
  </si>
  <si>
    <t>Information Technology Certificate</t>
  </si>
  <si>
    <t>0*</t>
  </si>
  <si>
    <t>Library Technology Certificate</t>
  </si>
  <si>
    <t>Massage Therapy Certificate</t>
  </si>
  <si>
    <t>Medical Assistant Certificate</t>
  </si>
  <si>
    <t>Medical Coding Certificate</t>
  </si>
  <si>
    <t>NH Prof. Educ. Comp. Cert</t>
  </si>
  <si>
    <t>Resort,Recreation Mgmt. Cert.</t>
  </si>
  <si>
    <t>Special Education Certificate</t>
  </si>
  <si>
    <t>Veterinary Assistant Certificate</t>
  </si>
  <si>
    <t>Water Quality Technology Certificate Online</t>
  </si>
  <si>
    <t>Welding- Pipe Certificate  (Semester based ) SU &amp; SP</t>
  </si>
  <si>
    <t>Students Seeking: Associates</t>
  </si>
  <si>
    <t>Accounting Degree</t>
  </si>
  <si>
    <t>Accounting Degree Online</t>
  </si>
  <si>
    <t>Automotive Service Management</t>
  </si>
  <si>
    <t>Automotive Technology Degree</t>
  </si>
  <si>
    <t>Baking , Pastry Arts Degree</t>
  </si>
  <si>
    <t>Business Admin/Off. Management-AS</t>
  </si>
  <si>
    <t>Business Administration Degree</t>
  </si>
  <si>
    <t>Business Administration Degree Online</t>
  </si>
  <si>
    <t>Conservation Law Enforcement Degree</t>
  </si>
  <si>
    <t>Criminal Justice Degree</t>
  </si>
  <si>
    <t>Criminal Justice/Homeland Security Degree</t>
  </si>
  <si>
    <t>Criminal Justice/Homeland Security Degree Online</t>
  </si>
  <si>
    <t>Culinary Arts Degree</t>
  </si>
  <si>
    <t>Diesel Heavy Equipment Technology</t>
  </si>
  <si>
    <t>Early Childhood Education Degree</t>
  </si>
  <si>
    <t>Environmental Science Degree</t>
  </si>
  <si>
    <t>Health , Wellness Facilitator Degree</t>
  </si>
  <si>
    <t>1*</t>
  </si>
  <si>
    <t>Health Science Degree</t>
  </si>
  <si>
    <t>Human Services Degree</t>
  </si>
  <si>
    <t>Information Technology Degree</t>
  </si>
  <si>
    <t>7*</t>
  </si>
  <si>
    <t>Interdisciplinary Studies</t>
  </si>
  <si>
    <t>Liberal Arts Degree</t>
  </si>
  <si>
    <t>Medical Assistant Degree</t>
  </si>
  <si>
    <t>9**</t>
  </si>
  <si>
    <t>Nursing Degree</t>
  </si>
  <si>
    <t>Office Management - Medical Degree</t>
  </si>
  <si>
    <t>Resort &amp; Recr.Mgmt-Adventure Leadership</t>
  </si>
  <si>
    <t>Resort &amp; Recr.Mgmt-Conferences,Marketing</t>
  </si>
  <si>
    <t>Resort &amp; Recr.Mgmt-Hotel Administration</t>
  </si>
  <si>
    <t>Teacher Education</t>
  </si>
  <si>
    <t>Teacher Education/Early Childhood Education</t>
  </si>
  <si>
    <t>Trades Management</t>
  </si>
  <si>
    <t>Undeclared</t>
  </si>
  <si>
    <t>Total Undergraduate</t>
  </si>
  <si>
    <t>(Credit Hours Generated at the Undergraduate and Graduate Levels)</t>
  </si>
  <si>
    <t>Form 4.4</t>
  </si>
  <si>
    <t>Academic Year</t>
  </si>
  <si>
    <t>2019-20</t>
  </si>
  <si>
    <t>2020-21</t>
  </si>
  <si>
    <t>2021-22</t>
  </si>
  <si>
    <t>2022-23(Fall Only)</t>
  </si>
  <si>
    <t>2023-24</t>
  </si>
  <si>
    <t>Arts &amp; Humanities</t>
  </si>
  <si>
    <t>Business</t>
  </si>
  <si>
    <t>Education, Social, &amp; Behavioral Science</t>
  </si>
  <si>
    <t>Health Science &amp; Services</t>
  </si>
  <si>
    <t>Hospitality &amp; Culinary</t>
  </si>
  <si>
    <t>Industry &amp; Transportation</t>
  </si>
  <si>
    <t xml:space="preserve">STEM &amp; Advanced Manufacturing </t>
  </si>
  <si>
    <t>Non Degree Major</t>
  </si>
  <si>
    <t>NonDegree Major</t>
  </si>
  <si>
    <t>Total</t>
  </si>
  <si>
    <t>(Information Literacy sessions)</t>
  </si>
  <si>
    <t>Form 4.5</t>
  </si>
  <si>
    <t xml:space="preserve">FY 20 </t>
  </si>
  <si>
    <t>FY 21</t>
  </si>
  <si>
    <t>FY 22</t>
  </si>
  <si>
    <t>FY 23 (Fall 2022)</t>
  </si>
  <si>
    <t>(This year forward goal) FY23</t>
  </si>
  <si>
    <t>Sessions embedded in a class *Class Visits ML</t>
  </si>
  <si>
    <t>Sessions embedded in a class **College Comp</t>
  </si>
  <si>
    <t>On-Demand Individual Sessions</t>
  </si>
  <si>
    <t>Branch/other locations</t>
  </si>
  <si>
    <t xml:space="preserve">Sessions embedded in a class *Clas Visits ML </t>
  </si>
  <si>
    <t>Sessions embedded into Running Start</t>
  </si>
  <si>
    <t xml:space="preserve">Online sessions (Synchronous or Asynchronous Video) </t>
  </si>
  <si>
    <t>Online Sessions (College Comp Online)</t>
  </si>
  <si>
    <t>URL of Information Literacy Reports</t>
  </si>
  <si>
    <r>
      <rPr>
        <b/>
        <sz val="10"/>
        <color rgb="FF000000"/>
        <rFont val="Garamond"/>
        <family val="1"/>
      </rPr>
      <t>Notes: Headcount by Program</t>
    </r>
    <r>
      <rPr>
        <sz val="10"/>
        <color rgb="FF000000"/>
        <rFont val="Garamond"/>
        <family val="1"/>
      </rPr>
      <t xml:space="preserve">: * "Goal" column are estimates from program coordinators made in "         " of 2022. --- Enrollment values are not "census date" numbers; they reflect enrollment across the semester for Fall 2019, 2020, and 2021. Enrollment for Fall 2022 is current as of the late date on this form. --- Veera Client job is STD 4 Fall Enrollment by Program -
- Each student is counted once, even if seeking more than one credential. Only fall semester enrollment is included: no spring or summer. This causes us to "miss" students who enroll in very short-term as well as Programs that run in Semester long increments.                                                                                                                                                *Indicates Program Shelved- No longer accepting applications. ** Indicates Program Eliminated, Students enrolled finishing out program. X indicates program eliminated.                                                                                                                                                                                                                                                                     AY 22-23; Certificates: 22. Associate Degrees; 19. Information Technology-AS: Program has been shelved- no longer accepting new students. Autism Education: Program eliminated. Electric Vehicle Technology- Cert: New Program 30 Cr certificate. Automotive Service Management- AAS: Program Eliminated. Food Service Essentials-CERT. Program added (in place of Culinary &amp; Baking &amp; Pastry Art Certificates). Culinary Arts-Cert: Eliminated. (1 student finishing off program) Baking &amp; Pastry Arts Arts- Certificate: Eliminated.                                                                                                                                                                                                                                                           AY 21-22; Associate Degrees:21 Certificates: 24. Three programs were "shelved" this year * not accepting new applicants at that time. *Autism Education Cert, Resort &amp; Recreational Managment Cert, &amp; Resort Recreational Management Degree with (three tracks).  Criminal Justice/Homeland Security AS: Name change to Criminal Justice. Entry-Level Childcare Cert: Program name change: ECE Associate Teacher Credential.  Pipe Welding Cert- Running Spring Only                                                                                                                                AY 20- 21; Associate Degrees: 20. Certificates: 24.  Medical Assistant Degree: Eliminated- no longer accepting students. Pipe Welding Cert: Summer only.                  DISTANCE LEARNING PROGRAMS: 20-21 2 @ 100% Online (Library, Autism), 21-22 2 @ 100% Online (Library, Autism), 22-23 1 @ 100% Online (Library) and 1 @ 50% Online (Medical Coding)                                                                                                                                                                                                                                                                                                                                                                          </t>
    </r>
    <r>
      <rPr>
        <b/>
        <sz val="10"/>
        <color rgb="FF000000"/>
        <rFont val="Garamond"/>
        <family val="1"/>
      </rPr>
      <t>Notes:</t>
    </r>
    <r>
      <rPr>
        <sz val="10"/>
        <color rgb="FF000000"/>
        <rFont val="Garamond"/>
        <family val="1"/>
      </rPr>
      <t xml:space="preserve"> </t>
    </r>
    <r>
      <rPr>
        <b/>
        <sz val="10"/>
        <color rgb="FF000000"/>
        <rFont val="Garamond"/>
        <family val="1"/>
      </rPr>
      <t>Credit Hours Generated:</t>
    </r>
    <r>
      <rPr>
        <sz val="10"/>
        <color rgb="FF000000"/>
        <rFont val="Garamond"/>
        <family val="1"/>
      </rPr>
      <t xml:space="preserve"> *Current Year Actual is Fall credits only. As of 11.18.22. 2019-20 includes the Fall 2019, Spring 2020, and Summer 2020. Non Degree Major numbers include dual enrollment (Running Start and eStart &amp; Early College) as well as credits sold in non degree Majors.                                                                                                                                                                                                                                                                                         </t>
    </r>
    <r>
      <rPr>
        <b/>
        <sz val="10"/>
        <color rgb="FF000000"/>
        <rFont val="Garamond"/>
        <family val="1"/>
      </rPr>
      <t>Notes: Information Literacy:</t>
    </r>
    <r>
      <rPr>
        <sz val="10"/>
        <color rgb="FF000000"/>
        <rFont val="Garamond"/>
        <family val="1"/>
      </rPr>
      <t xml:space="preserve"> Icluding college composition as listed in outcomes (NOT including CO-Reqs) in syllabi and external librarian sessions. . Library Information literacy data was reported as Fiscal Year from the 2018 NECHE Report. For consistency data reported in this form includes fiscal year, fall, spring, and summer semesters. For example FY 20 includes Fall 2019, Spring 2020, and summer 2020. FY 23 includes Fall 22 only. Sessions embedded in a class on the Berlin campus (defined as class visits done by the college librarian-NOT College Comp or Running Start) OR (as defined by an outcome met each class session as listed in College Comp Syllabi). Sessions embedded in a class ** College Comp- For consistency in data collection numbers represent the number of college compositiion courses that ran during the FY. Even though information literacy as an outcome may have been adressed weekly, there was no way of distinguishing between the number of weeks when some college comp syllabi were not including targeted outcomes weekly. (To keep consistent we counted one section of college composition as a 1) On -demand individual sessions; (1-1 library sessions marked as 3-4-5 on the READ Scale). Sessions embedded into Running Start include college composition only. Online sessions defined as synchronous sessions or asynchronous video sessions created or shared for a specific class, not Running Start). Online Sessions (College Comp Online); represent the number of online college comp courses that ran during that FY. </t>
    </r>
  </si>
  <si>
    <t>Standard 5:  Students</t>
  </si>
  <si>
    <t>(Admissions, Fall Term)</t>
  </si>
  <si>
    <t>Complete this form for each distinct student body identified by the institution (see Standard 5.1)</t>
  </si>
  <si>
    <t>Credit Seeking Students Only  -  Including Continuing Education</t>
  </si>
  <si>
    <t xml:space="preserve">Goal </t>
  </si>
  <si>
    <t>(specify year)</t>
  </si>
  <si>
    <t>(FY 2    )</t>
  </si>
  <si>
    <t>Freshmen - Undergraduate</t>
  </si>
  <si>
    <t>Completed Applications</t>
  </si>
  <si>
    <t>Applications Accepted</t>
  </si>
  <si>
    <t>Applicants Enrolled</t>
  </si>
  <si>
    <t xml:space="preserve"> % Accepted of Applied</t>
  </si>
  <si>
    <t>% Enrolled of Accepted</t>
  </si>
  <si>
    <t>Percent Change Year over Year</t>
  </si>
  <si>
    <t xml:space="preserve">     Completed Applications</t>
  </si>
  <si>
    <t>na</t>
  </si>
  <si>
    <t xml:space="preserve">     Applications Accepted</t>
  </si>
  <si>
    <t xml:space="preserve">     Applicants Enrolled</t>
  </si>
  <si>
    <t>Average of statistical indicator of aptitude of enrollees: (define below)</t>
  </si>
  <si>
    <t>Transfers - Undergraduate</t>
  </si>
  <si>
    <t>Applications Enrolled</t>
  </si>
  <si>
    <t xml:space="preserve"> % Enrolled of Accepted</t>
  </si>
  <si>
    <t>Master's Degree</t>
  </si>
  <si>
    <t>% Accepted of Applied</t>
  </si>
  <si>
    <t xml:space="preserve">First Professional Degree </t>
  </si>
  <si>
    <t>Doctoral Degree</t>
  </si>
  <si>
    <t>(Enrollment, Fall Term)</t>
  </si>
  <si>
    <t>Credit-Seeking Students Only  -  Including Continuing Education</t>
  </si>
  <si>
    <t>(FY 2020 )</t>
  </si>
  <si>
    <t>(FY 2021 )</t>
  </si>
  <si>
    <t>(FY 2022 )</t>
  </si>
  <si>
    <t>(FY 2023)</t>
  </si>
  <si>
    <t>(FY 2024 )</t>
  </si>
  <si>
    <t>UNDERGRADUATE</t>
  </si>
  <si>
    <t>First Year        Full-Time Headcount</t>
  </si>
  <si>
    <t xml:space="preserve">   Part-Time Headcount</t>
  </si>
  <si>
    <t xml:space="preserve">   Total Headcount</t>
  </si>
  <si>
    <t xml:space="preserve">   Total FTE</t>
  </si>
  <si>
    <t>Second Year   Full-Time Headcount</t>
  </si>
  <si>
    <t>Dual/HS        Full-Time Headcount</t>
  </si>
  <si>
    <t>Nonmatric      Full-Time Headcount</t>
  </si>
  <si>
    <t>Total Undergraduate Students</t>
  </si>
  <si>
    <t xml:space="preserve">                       Full-Time Headcount</t>
  </si>
  <si>
    <t xml:space="preserve">                       Part-Time Headcount</t>
  </si>
  <si>
    <t xml:space="preserve">                       Total Headcount</t>
  </si>
  <si>
    <t xml:space="preserve">                       Total FTE </t>
  </si>
  <si>
    <t xml:space="preserve">     % Change FTE Undergraduate</t>
  </si>
  <si>
    <t xml:space="preserve"> Part-time/Full-time Status and FTEs are based on Term Credits Sold.    First Year/Second Year is based on Cumulative Earned credits with 30 or more being Second Year </t>
  </si>
  <si>
    <t>(Financial Aid, Debt, Developmental Courses)</t>
  </si>
  <si>
    <t xml:space="preserve">Where does the institution describe the students it seeks to serve?  </t>
  </si>
  <si>
    <t>(FY 2 017 )</t>
  </si>
  <si>
    <t>(FY 2018)</t>
  </si>
  <si>
    <t>(FY 2019)</t>
  </si>
  <si>
    <t>Three-year Cohort Default Rate</t>
  </si>
  <si>
    <t xml:space="preserve">Three-year Loan repayment rate </t>
  </si>
  <si>
    <t>(from College Scorecard)</t>
  </si>
  <si>
    <t>3 Years Prior</t>
  </si>
  <si>
    <t>2 Years Prior</t>
  </si>
  <si>
    <t>Most Recently Completed Year</t>
  </si>
  <si>
    <t>Current Year</t>
  </si>
  <si>
    <t>Goal (specify year)</t>
  </si>
  <si>
    <t>(FY 2020)</t>
  </si>
  <si>
    <t>(FY 2021)</t>
  </si>
  <si>
    <t>(FY 2022)</t>
  </si>
  <si>
    <t>(FY 2024)</t>
  </si>
  <si>
    <t>Student Financial Aid</t>
  </si>
  <si>
    <t>Total Federal Aid</t>
  </si>
  <si>
    <t>Grants</t>
  </si>
  <si>
    <t>Loans</t>
  </si>
  <si>
    <t>Work Study</t>
  </si>
  <si>
    <t>Total State Aid</t>
  </si>
  <si>
    <t>Total Institutional Aid</t>
  </si>
  <si>
    <t>Total Private Aid</t>
  </si>
  <si>
    <t xml:space="preserve">Loans </t>
  </si>
  <si>
    <t>Student Debt</t>
  </si>
  <si>
    <t>Percent of students graduating with debt (include all students who graduated in this calculation)</t>
  </si>
  <si>
    <t>Undergraduates</t>
  </si>
  <si>
    <t>Graduates</t>
  </si>
  <si>
    <t>First professional students</t>
  </si>
  <si>
    <t>For students with debt:</t>
  </si>
  <si>
    <t>Average amount of debt for students leaving the institution with a degree</t>
  </si>
  <si>
    <t>Average amount of debt for students leaving the institution without a degree</t>
  </si>
  <si>
    <t>Graduate Students</t>
  </si>
  <si>
    <t>Percent of First-year students in Developmental Courses (courses for which no credit toward a degree is granted)</t>
  </si>
  <si>
    <t>English as a Second/Other Language</t>
  </si>
  <si>
    <t>English (reading, writing, communication skills)</t>
  </si>
  <si>
    <t>Math</t>
  </si>
  <si>
    <t xml:space="preserve">Other </t>
  </si>
  <si>
    <t xml:space="preserve">3 Year Loan Repayment rate is for years 14/15, 15/16, and 16/17.  Those are the most recent rates available.  Average debt for students leaving the institution </t>
  </si>
  <si>
    <t>Standard 6: Teaching, Learning, and Scholarship</t>
  </si>
  <si>
    <t>(Faculty by Category and Rank; Academic Staff by Category, Fall Term)</t>
  </si>
  <si>
    <t>(FY 2020   )</t>
  </si>
  <si>
    <t>(FY 2021    )</t>
  </si>
  <si>
    <t>(FY 2022    )</t>
  </si>
  <si>
    <t>(FY 2023   )</t>
  </si>
  <si>
    <t>Number of Faculty by category</t>
  </si>
  <si>
    <t>Full-time</t>
  </si>
  <si>
    <t>Part-time</t>
  </si>
  <si>
    <t>Adjunct</t>
  </si>
  <si>
    <t>*Clinical</t>
  </si>
  <si>
    <t>Research</t>
  </si>
  <si>
    <t>n/a</t>
  </si>
  <si>
    <t>Visiting</t>
  </si>
  <si>
    <t>Other; specify below:</t>
  </si>
  <si>
    <t xml:space="preserve">     Total</t>
  </si>
  <si>
    <t>†Percentage of Courses taught by full-time faculty</t>
  </si>
  <si>
    <t>Number of Faculty by rank, if applicable</t>
  </si>
  <si>
    <t>Professor</t>
  </si>
  <si>
    <t>Associate</t>
  </si>
  <si>
    <t>Assistant</t>
  </si>
  <si>
    <t>Instructor</t>
  </si>
  <si>
    <t>Program Coordinator</t>
  </si>
  <si>
    <t>††Number of Academic Staff by category</t>
  </si>
  <si>
    <t>Librarians</t>
  </si>
  <si>
    <t>Advisors</t>
  </si>
  <si>
    <t>Instructional Designers</t>
  </si>
  <si>
    <t>*“Faculty who teach in clinical setting are counted just once in this chart, under their respective "Full time faculty," "Part time faculty," or "Adjunct faculty."                                                                                                                                                                       †In "% of courses taught by full-time faculty," only credit-bearing courses were counted (no labs), and when</t>
  </si>
  <si>
    <t xml:space="preserve">courses were team-taught, if either faculty member was full-time, the course was counted as taught by full-time.                                                                                                ††Academic Staff who teach as Adjunct are counted just once on this page, under Academic Staff.   </t>
  </si>
  <si>
    <t>(Appointments, Tenure, Departures,  Retirements, Teaching Load Full Academic Year)</t>
  </si>
  <si>
    <t>(FY 2020    )</t>
  </si>
  <si>
    <t>(FY 2022   )</t>
  </si>
  <si>
    <t>FT</t>
  </si>
  <si>
    <t>PT</t>
  </si>
  <si>
    <t>Number of Faculty Appointed</t>
  </si>
  <si>
    <t>No rank</t>
  </si>
  <si>
    <t>Other</t>
  </si>
  <si>
    <t>Number of Faculty in Tenured Positions</t>
  </si>
  <si>
    <t>Number of Faculty Departing</t>
  </si>
  <si>
    <t>Number of Faculty Retiring</t>
  </si>
  <si>
    <t>Standard 7: Institutional Resources</t>
  </si>
  <si>
    <t>(Headcount of Employees by Occupational Category)</t>
  </si>
  <si>
    <t>For each of the occupational categories below, enter the data reported on the IPEDS Human Resources Survey (Parts B and D1) for each of the years listed.</t>
  </si>
  <si>
    <t>If your institution does not submit IPEDS, visit this link for information about how to complete this form: https://surveys.nces.ed.gov/IPEDS/Downloads/Forms/package_1_43.pdf</t>
  </si>
  <si>
    <t>(FY 20)</t>
  </si>
  <si>
    <t>(FY 21)</t>
  </si>
  <si>
    <t>(FY 22)</t>
  </si>
  <si>
    <t>(FY 23)</t>
  </si>
  <si>
    <t>Instructional Staff</t>
  </si>
  <si>
    <t>Research Staff</t>
  </si>
  <si>
    <t>Public Service Staff</t>
  </si>
  <si>
    <t>Library Technicians</t>
  </si>
  <si>
    <t>Archivists, Curators, Museum staff</t>
  </si>
  <si>
    <t>Student and Academic Affairs</t>
  </si>
  <si>
    <t>Management Occupations</t>
  </si>
  <si>
    <t>Business and Financial Operations</t>
  </si>
  <si>
    <t>Computer, Engineering and Science</t>
  </si>
  <si>
    <t>Community, Social Service, Legal, Arts, Design, Entertainment, Sports, and Media</t>
  </si>
  <si>
    <t>Healthcare Practitioners and Technical</t>
  </si>
  <si>
    <t>Service Occupations</t>
  </si>
  <si>
    <t>Sales and Related Occupations</t>
  </si>
  <si>
    <t>Office and Administrative Support</t>
  </si>
  <si>
    <t>Natural Resources, Construction, Maintenance</t>
  </si>
  <si>
    <t>Production, Transportation, Material Moving</t>
  </si>
  <si>
    <t xml:space="preserve">"FY" used as Academic Year for this sheet. 
"Current Year" for this sheet is AY 2022: Banner Terms 202210, 202220, 202230.
Data taken from IPEDS "Human Resources" report. Snapshot date is 11/1.                                                                                   </t>
  </si>
  <si>
    <t>Standard 7:  Institutional Resources</t>
  </si>
  <si>
    <t>(Statement of Revenues and Expenses)</t>
  </si>
  <si>
    <t>Fiscal Year ends - month&amp; day: (06/30)</t>
  </si>
  <si>
    <t>3 Years Prior         (FY20)</t>
  </si>
  <si>
    <t>2 Years Prior                    (FY21)</t>
  </si>
  <si>
    <t xml:space="preserve">Most Recently Completed Year              (FY 22)   </t>
  </si>
  <si>
    <t>Current Year          (FY 23)</t>
  </si>
  <si>
    <t xml:space="preserve">Next Year Forward           (FY 24)   </t>
  </si>
  <si>
    <t>OPERATING REVENUES (in 000s)</t>
  </si>
  <si>
    <t>Tuition and fees</t>
  </si>
  <si>
    <t>Room and board</t>
  </si>
  <si>
    <t xml:space="preserve">Less: Financial aid </t>
  </si>
  <si>
    <t xml:space="preserve">Net student fees </t>
  </si>
  <si>
    <t xml:space="preserve"> Government grants and contracts </t>
  </si>
  <si>
    <t xml:space="preserve"> Private gifts, grants and contracts </t>
  </si>
  <si>
    <t xml:space="preserve"> Other auxiliary enterprises  </t>
  </si>
  <si>
    <t xml:space="preserve">Endowment income used in operations </t>
  </si>
  <si>
    <t>Other revenue (specify):</t>
  </si>
  <si>
    <t>Other revenue (specify): Littleton donations</t>
  </si>
  <si>
    <t>Net assets released from restrictions</t>
  </si>
  <si>
    <r>
      <t xml:space="preserve"> </t>
    </r>
    <r>
      <rPr>
        <b/>
        <sz val="10"/>
        <rFont val="Garamond"/>
        <family val="1"/>
      </rPr>
      <t>Total Operating Revenues</t>
    </r>
  </si>
  <si>
    <t xml:space="preserve"> OPERATING EXPENSES (in 000s)</t>
  </si>
  <si>
    <t xml:space="preserve"> Instruction</t>
  </si>
  <si>
    <t>Public Service</t>
  </si>
  <si>
    <t>Academic Support</t>
  </si>
  <si>
    <t>Student Services</t>
  </si>
  <si>
    <t>Institutional Support</t>
  </si>
  <si>
    <t xml:space="preserve">Fundraising and alumni relations </t>
  </si>
  <si>
    <t xml:space="preserve"> Operation, maintenance of plant (if not allocated)</t>
  </si>
  <si>
    <t xml:space="preserve">Scholarships and fellowships (cash refunded by public institution) </t>
  </si>
  <si>
    <t xml:space="preserve"> Auxiliary enterprises</t>
  </si>
  <si>
    <t xml:space="preserve"> Depreciation (if not allocated)</t>
  </si>
  <si>
    <t>Other expenses (specify):</t>
  </si>
  <si>
    <t>Other expenses (specify):  Littleton/Berlin construction</t>
  </si>
  <si>
    <t xml:space="preserve">Total operating expenditures </t>
  </si>
  <si>
    <t>Change in net assets from operations</t>
  </si>
  <si>
    <t>NON OPERATING REVENUES (in 000s)</t>
  </si>
  <si>
    <t>State appropriations (net)</t>
  </si>
  <si>
    <t>Investment return</t>
  </si>
  <si>
    <t>Interest expense (public institutions)</t>
  </si>
  <si>
    <t xml:space="preserve">Gifts, bequests and contributions not used in operations </t>
  </si>
  <si>
    <t>Other (specify): Federal non-operating grants</t>
  </si>
  <si>
    <t>Other (specify): State non-operating grants</t>
  </si>
  <si>
    <t>Other (specify): Gifts &amp; local non-operating grants &amp; other</t>
  </si>
  <si>
    <t xml:space="preserve">Net non-operating revenues </t>
  </si>
  <si>
    <t xml:space="preserve">Income before other revenues, expenses, gains, or losses </t>
  </si>
  <si>
    <t>Capital appropriations (public institutions)</t>
  </si>
  <si>
    <t>Other (specify):</t>
  </si>
  <si>
    <t>TOTAL INCREASE/DECREASE IN NET ASSETS</t>
  </si>
  <si>
    <t>(Statement of Financial Position/Statement of Net Assets)</t>
  </si>
  <si>
    <t>Fiscal Year ends - month &amp; day: (06/30)</t>
  </si>
  <si>
    <t>2 Years Prior                    (FY 20)</t>
  </si>
  <si>
    <t>1 Year Prior                     (FY 21)</t>
  </si>
  <si>
    <t>Most Recent Year (FY 22)</t>
  </si>
  <si>
    <t xml:space="preserve">Percent Change                                                 2 yrs-1 yr prior            1 yr-most  recent            </t>
  </si>
  <si>
    <t>ASSETS (in 000s)</t>
  </si>
  <si>
    <t>Cash and Short Term Investments</t>
  </si>
  <si>
    <t xml:space="preserve">Cash held by State Treasurer </t>
  </si>
  <si>
    <t>Deposits held by State Treasurer</t>
  </si>
  <si>
    <t>Accounts Receivable, Net</t>
  </si>
  <si>
    <t>Contributions Receivable, Net</t>
  </si>
  <si>
    <t xml:space="preserve">Inventory and Prepaid Expenses </t>
  </si>
  <si>
    <t>Long-Term Investments</t>
  </si>
  <si>
    <t>Loans to Students</t>
  </si>
  <si>
    <t>Funds held under bond agreement</t>
  </si>
  <si>
    <t xml:space="preserve">Property, plants, and equipment, net </t>
  </si>
  <si>
    <t>Other Assets</t>
  </si>
  <si>
    <r>
      <t xml:space="preserve"> </t>
    </r>
    <r>
      <rPr>
        <b/>
        <sz val="10"/>
        <rFont val="Garamond"/>
        <family val="1"/>
      </rPr>
      <t xml:space="preserve">Total Assets  </t>
    </r>
  </si>
  <si>
    <t>LIABILITIES (in 000s)</t>
  </si>
  <si>
    <t>Accounts payable and accrued liabilities</t>
  </si>
  <si>
    <t xml:space="preserve">Deferred revenue &amp; refundable advances  </t>
  </si>
  <si>
    <t>Due to state</t>
  </si>
  <si>
    <t xml:space="preserve">Due to affiliates </t>
  </si>
  <si>
    <t xml:space="preserve">Annuity and life income obligations </t>
  </si>
  <si>
    <t xml:space="preserve">Amounts held on behalf of others </t>
  </si>
  <si>
    <t>Long-term investments</t>
  </si>
  <si>
    <t>Refundable government advances</t>
  </si>
  <si>
    <t xml:space="preserve">Other long-term liabilities  </t>
  </si>
  <si>
    <t>Total Liabilities</t>
  </si>
  <si>
    <t>NET ASSETS (in 000s)</t>
  </si>
  <si>
    <t xml:space="preserve">Unrestricted net assets  </t>
  </si>
  <si>
    <t>Institutional</t>
  </si>
  <si>
    <t xml:space="preserve">     Foundation</t>
  </si>
  <si>
    <r>
      <t xml:space="preserve">   </t>
    </r>
    <r>
      <rPr>
        <b/>
        <sz val="10"/>
        <rFont val="Garamond"/>
        <family val="1"/>
      </rPr>
      <t xml:space="preserve">  Total </t>
    </r>
  </si>
  <si>
    <t>Temporarily restricted net assets</t>
  </si>
  <si>
    <t xml:space="preserve">     Institutional</t>
  </si>
  <si>
    <r>
      <t xml:space="preserve"> </t>
    </r>
    <r>
      <rPr>
        <b/>
        <sz val="10"/>
        <rFont val="Garamond"/>
        <family val="1"/>
      </rPr>
      <t xml:space="preserve">    Total </t>
    </r>
  </si>
  <si>
    <t xml:space="preserve">Permanently restricted net assets </t>
  </si>
  <si>
    <r>
      <t xml:space="preserve">    </t>
    </r>
    <r>
      <rPr>
        <b/>
        <sz val="10"/>
        <rFont val="Garamond"/>
        <family val="1"/>
      </rPr>
      <t xml:space="preserve"> Total </t>
    </r>
  </si>
  <si>
    <t xml:space="preserve">Total Net Assets </t>
  </si>
  <si>
    <t>TOTAL LIABILITIES and NET ASSETS</t>
  </si>
  <si>
    <t>(Statement of Debt)</t>
  </si>
  <si>
    <t>FISCAL YEAR ENDS month &amp; day (06/30)</t>
  </si>
  <si>
    <t>3 Years Prior           (FY20    )</t>
  </si>
  <si>
    <t>2 Years Prior (FY21    )</t>
  </si>
  <si>
    <t xml:space="preserve">Most Recently Completed Year              (FY 22      )   </t>
  </si>
  <si>
    <t>Current Year           (FY 23      )</t>
  </si>
  <si>
    <t xml:space="preserve">Next Year Forward           (FY 24      )   </t>
  </si>
  <si>
    <t xml:space="preserve">Long-term Debt  </t>
  </si>
  <si>
    <t>Beginning balance</t>
  </si>
  <si>
    <t>Additions</t>
  </si>
  <si>
    <t>Reductions</t>
  </si>
  <si>
    <t>Ending balance</t>
  </si>
  <si>
    <t xml:space="preserve">Interest paid during fiscal year </t>
  </si>
  <si>
    <t>Current Portion</t>
  </si>
  <si>
    <t>Bond Rating</t>
  </si>
  <si>
    <r>
      <rPr>
        <b/>
        <sz val="10"/>
        <rFont val="Garamond"/>
        <family val="1"/>
      </rPr>
      <t>Debt Service Coverage</t>
    </r>
    <r>
      <rPr>
        <sz val="10"/>
        <rFont val="Garamond"/>
        <family val="1"/>
      </rPr>
      <t xml:space="preserve">
Operating Income / (Annual Interest + Current Portion of Debt)</t>
    </r>
  </si>
  <si>
    <r>
      <rPr>
        <b/>
        <sz val="10"/>
        <rFont val="Garamond"/>
        <family val="1"/>
      </rPr>
      <t>Debt to Net Assets Ratio</t>
    </r>
    <r>
      <rPr>
        <sz val="10"/>
        <rFont val="Garamond"/>
        <family val="1"/>
      </rPr>
      <t xml:space="preserve">
Long-tem Debt / Total Net Assets</t>
    </r>
  </si>
  <si>
    <r>
      <rPr>
        <b/>
        <sz val="10"/>
        <rFont val="Garamond"/>
        <family val="1"/>
      </rPr>
      <t>Debt to Assets Ratio</t>
    </r>
    <r>
      <rPr>
        <sz val="10"/>
        <rFont val="Garamond"/>
        <family val="1"/>
      </rPr>
      <t xml:space="preserve">
Long-term Debt / Total Assets</t>
    </r>
  </si>
  <si>
    <t xml:space="preserve">
Debt Covenants:  (1) Describe interest rate, schedule, and structure of payments; and (2) indicate whether the debt covenants are being met.   If not being met, describe the specific covenant violation (i.e., requirement of the lender vs. actual achieved by the instituiton).  Also, indicate whether a waiver has been secured from the lender and/or if covenants were modified.   </t>
  </si>
  <si>
    <t>Bonds issued through the State of NH, not directly to WMCC (CCSNH). College is provided with schedules for repayment to the State. The State can refinance at any time.   FY22 additions related to GASB 87 lease accounting.</t>
  </si>
  <si>
    <t xml:space="preserve">Line(s) of Credit:  List the institutions line(s) of credit and their uses.  </t>
  </si>
  <si>
    <t>WMCC does not have any lines of credit.</t>
  </si>
  <si>
    <t xml:space="preserve">Future borrowing plans (please describe).  </t>
  </si>
  <si>
    <t>No future borrowing plans at this time.</t>
  </si>
  <si>
    <t>(Supplemental Data)</t>
  </si>
  <si>
    <t>FISCAL YEAR ENDS month &amp; day ( 06 /30)</t>
  </si>
  <si>
    <t xml:space="preserve">Most Recently Completed Year                 (FY 22      )   </t>
  </si>
  <si>
    <t>NET ASSETS</t>
  </si>
  <si>
    <t xml:space="preserve">Net assets beginning of year </t>
  </si>
  <si>
    <t xml:space="preserve">Total increase/decrease in net assets   </t>
  </si>
  <si>
    <t xml:space="preserve">Net assets end of year  </t>
  </si>
  <si>
    <t>FINANCIAL AID</t>
  </si>
  <si>
    <t xml:space="preserve">Source of funds </t>
  </si>
  <si>
    <t xml:space="preserve">Unrestricted institutional  </t>
  </si>
  <si>
    <t xml:space="preserve">Federal, state and private grants </t>
  </si>
  <si>
    <t>Restricted funds</t>
  </si>
  <si>
    <t>% Discount of tuition and fees</t>
  </si>
  <si>
    <t>% Unrestricted discount</t>
  </si>
  <si>
    <t>Net Tuition Revenue per FTE</t>
  </si>
  <si>
    <t>FEDERAL FINANCIAL RESPONSIBILITY COMPOSITE SCORE</t>
  </si>
  <si>
    <t xml:space="preserve">Please indicate your institution's endowment spending policy:  </t>
  </si>
  <si>
    <t>Please enter any explanatory notes in the box below.</t>
  </si>
  <si>
    <t>FY22 financial statements restated April, 2023 due to a correction in OPEB liabilities.   FY21 to FY22 net assets corrected.   Please see FY22 audit for further explanation</t>
  </si>
  <si>
    <t>(Liquidity)</t>
  </si>
  <si>
    <t>FISCAL YEAR ENDS month &amp; day (06 /30)</t>
  </si>
  <si>
    <t>3 Years Prior           (FY20 )</t>
  </si>
  <si>
    <t>2 Years Prior (FY21)</t>
  </si>
  <si>
    <t xml:space="preserve">Most Recently Completed Year                 (FY 22)   </t>
  </si>
  <si>
    <t>Current Year           (FY 23)</t>
  </si>
  <si>
    <t xml:space="preserve">Next Year Forward           (FY 24 )   </t>
  </si>
  <si>
    <t>CASH FLOW</t>
  </si>
  <si>
    <t>Cash and Cash Equivalents beginning of year</t>
  </si>
  <si>
    <t>Cash Flow from Operating Activities</t>
  </si>
  <si>
    <t>Cash Flow from Investing Activities</t>
  </si>
  <si>
    <t xml:space="preserve">        Cash Flow from Financing Activities</t>
  </si>
  <si>
    <t>Cash and Cash Equivalents                 end of year</t>
  </si>
  <si>
    <t>LIQUIDITY RATIOS</t>
  </si>
  <si>
    <t xml:space="preserve">        Current Assets</t>
  </si>
  <si>
    <t xml:space="preserve">Current Liabilities </t>
  </si>
  <si>
    <t>Current Ratio</t>
  </si>
  <si>
    <t>Days Cash on Hand
((Cash and Cash Equivalents / [Operating Expenses + Depreciation and other noncash expenses])/ 365)</t>
  </si>
  <si>
    <t>Please enter any explanatory notes in the box below that may impact the institution's cash flow.</t>
  </si>
  <si>
    <t>Has the institution needed to access its restricted net assets or liquidate other financial assets to fund operations?   If so, please describe and indicate when approvals (if required) were obtained from the state's authority.</t>
  </si>
  <si>
    <t>No</t>
  </si>
  <si>
    <t>WMCC cash flow managed by the CCSNH Controller's Office</t>
  </si>
  <si>
    <t>Standard 8:  Educational Effectiveness
(Undergraduate Retention and Graduation Rates)</t>
  </si>
  <si>
    <t>Student Success Measures/
Prior Performance and Goals</t>
  </si>
  <si>
    <t>3 Years
Prior</t>
  </si>
  <si>
    <t>2 Years
Prior</t>
  </si>
  <si>
    <t>1 Year
Prior</t>
  </si>
  <si>
    <t>Next Year Forward (goal)</t>
  </si>
  <si>
    <t xml:space="preserve">           Year the date were reported to IPEDS:</t>
  </si>
  <si>
    <t>FY 19</t>
  </si>
  <si>
    <t>FY20</t>
  </si>
  <si>
    <t>FY21</t>
  </si>
  <si>
    <t>FY22</t>
  </si>
  <si>
    <t>FY23</t>
  </si>
  <si>
    <r>
      <rPr>
        <b/>
        <sz val="9"/>
        <color rgb="FF000000"/>
        <rFont val="Garamond"/>
        <family val="1"/>
      </rPr>
      <t xml:space="preserve">IPEDS </t>
    </r>
    <r>
      <rPr>
        <b/>
        <u/>
        <sz val="9"/>
        <color rgb="FF000000"/>
        <rFont val="Garamond"/>
        <family val="1"/>
      </rPr>
      <t>Retention</t>
    </r>
    <r>
      <rPr>
        <b/>
        <sz val="9"/>
        <color rgb="FF000000"/>
        <rFont val="Garamond"/>
        <family val="1"/>
      </rPr>
      <t xml:space="preserve"> Data </t>
    </r>
  </si>
  <si>
    <t xml:space="preserve"> Associate's degree and certificate students (FT Full Time)</t>
  </si>
  <si>
    <t>Associate's degree and certificate students (Part Time))</t>
  </si>
  <si>
    <r>
      <rPr>
        <b/>
        <sz val="9"/>
        <color rgb="FF000000"/>
        <rFont val="Garamond"/>
        <family val="1"/>
      </rPr>
      <t>IPEDS</t>
    </r>
    <r>
      <rPr>
        <b/>
        <u/>
        <sz val="9"/>
        <color rgb="FF000000"/>
        <rFont val="Garamond"/>
        <family val="1"/>
      </rPr>
      <t xml:space="preserve"> Graduation</t>
    </r>
    <r>
      <rPr>
        <b/>
        <sz val="9"/>
        <color rgb="FF000000"/>
        <rFont val="Garamond"/>
        <family val="1"/>
      </rPr>
      <t xml:space="preserve"> Data (150% of time)</t>
    </r>
  </si>
  <si>
    <t>Associate's degree and certificate students (Full Time)</t>
  </si>
  <si>
    <r>
      <rPr>
        <b/>
        <sz val="9"/>
        <color rgb="FF000000"/>
        <rFont val="Garamond"/>
        <family val="1"/>
      </rPr>
      <t xml:space="preserve">IPEDS </t>
    </r>
    <r>
      <rPr>
        <b/>
        <u/>
        <sz val="9"/>
        <color rgb="FF000000"/>
        <rFont val="Garamond"/>
        <family val="1"/>
      </rPr>
      <t>Outcomes Measures</t>
    </r>
    <r>
      <rPr>
        <b/>
        <sz val="9"/>
        <color rgb="FF000000"/>
        <rFont val="Garamond"/>
        <family val="1"/>
      </rPr>
      <t xml:space="preserve"> Data: Cohort Enters</t>
    </r>
  </si>
  <si>
    <t>First-time, full time students</t>
  </si>
  <si>
    <t>Awarded a degree or cert. within six years</t>
  </si>
  <si>
    <t>Awarded a degree or cert. within eight years</t>
  </si>
  <si>
    <t>Not awarded within eight years but still enrolled</t>
  </si>
  <si>
    <t>Subsequently enrolled elsewhere within eight years</t>
  </si>
  <si>
    <t>First-time, part-time students</t>
  </si>
  <si>
    <t>Transfer In: Non-first time, full-time students</t>
  </si>
  <si>
    <t>Transfer In: Non-first time, part-time students</t>
  </si>
  <si>
    <t>Other Undergraduate Retention/Persistence Rates (Add definitions/methodology in #1 below)</t>
  </si>
  <si>
    <t>First-Time, full-Time Pell</t>
  </si>
  <si>
    <t>Awarded a degree within six years</t>
  </si>
  <si>
    <t>Awarded a degree within eight years</t>
  </si>
  <si>
    <t>First-Time, full-Time Non Pell</t>
  </si>
  <si>
    <t>First-time, part-time Pell</t>
  </si>
  <si>
    <t>First-time, part-time non-Pell</t>
  </si>
  <si>
    <t>Not-first-time, full-time Pell</t>
  </si>
  <si>
    <t>Not-first-time, full-time non-Pell</t>
  </si>
  <si>
    <t>Not-first-time, part-time Pell</t>
  </si>
  <si>
    <t>Not-first-time, part-time non-Pell</t>
  </si>
  <si>
    <t>Other Undergraduate Graduation Rates (Add definitions/methodology in # 2 below)</t>
  </si>
  <si>
    <t>CCSNH "Full Time/FT" is 12 credits</t>
  </si>
  <si>
    <t>CCSNH "Part Time/FT" is &lt;12 credits</t>
  </si>
  <si>
    <t>"FY" used as Academic Year for this page</t>
  </si>
  <si>
    <t>IPEDS Retention taken from IPEDS "Fall Enrollment Survey Summary" section</t>
  </si>
  <si>
    <t>IPED Graduation (150% of time) taken from IPEDS "Graduation Rates 4-year Average Rates" section</t>
  </si>
  <si>
    <t>IPES Outcome Measures taken from IPEDS "Outcome Measures Component Summary" section</t>
  </si>
  <si>
    <t>Standard 8:  Educational Effectiveness
(Student Success and Progress Rates and Other Measures of Student Success)</t>
  </si>
  <si>
    <t>Associate Cohort Entering</t>
  </si>
  <si>
    <t>Category of Student/Outcome Measure</t>
  </si>
  <si>
    <t xml:space="preserve"> 6 years ago</t>
  </si>
  <si>
    <t>4 years ago</t>
  </si>
  <si>
    <t>First-time, Full-time Students</t>
  </si>
  <si>
    <t>Degree or certificate from WMCC</t>
  </si>
  <si>
    <t>Not graduated, still enrolled at WMCC</t>
  </si>
  <si>
    <t>Degree from a different institution</t>
  </si>
  <si>
    <t>Transferred to a different institution</t>
  </si>
  <si>
    <t>Not graduated, never transferred, no longer enrolled</t>
  </si>
  <si>
    <t>First-time, Part-time Students</t>
  </si>
  <si>
    <t>Non-first-time, Full-time Students</t>
  </si>
  <si>
    <t>Non-first-time, Part-time Students</t>
  </si>
  <si>
    <t>Measures of Student Achievement and Success/Institutional Performance and Goals</t>
  </si>
  <si>
    <t>Cohort Year</t>
  </si>
  <si>
    <t>FY17</t>
  </si>
  <si>
    <t>Success of students pursuing higher degrees (add more rows as needed; add definitions/methodology in #1 below)</t>
  </si>
  <si>
    <t>Bachelors Awarded</t>
  </si>
  <si>
    <t>Masters Awarded</t>
  </si>
  <si>
    <t>Doctorates</t>
  </si>
  <si>
    <t>Other measures of student success and achievement, including success of graduates in pursuing mission-related paths (e.g., Peace Corps, public service, global citizenship, leadership, spiritual formation) and success of graduates in fields for which they were not explicitly prepared (add more rows as needed; add definitions/methodology in #2 below)</t>
  </si>
  <si>
    <t>Definition and Methodology Explanations</t>
  </si>
  <si>
    <t>Data from National Student Clearinghouse</t>
  </si>
  <si>
    <t>Standard 8:  Educational Effectiveness
(Licensure Passage and Job Placement Rates and
Completion and Placement Rates for Short-Term Vocational Training Programs)</t>
  </si>
  <si>
    <t>3-Years Prior</t>
  </si>
  <si>
    <t>2-Years Prior</t>
  </si>
  <si>
    <t>1 Year Prior</t>
  </si>
  <si>
    <t>Most Recent
Year</t>
  </si>
  <si>
    <t>FY 2018-2019</t>
  </si>
  <si>
    <t>FY 2019-2020</t>
  </si>
  <si>
    <t>FY 2020-2021</t>
  </si>
  <si>
    <t>FY 2021-2022</t>
  </si>
  <si>
    <t xml:space="preserve">State Licensure Examination Passage Rates </t>
  </si>
  <si>
    <t>Name of exam</t>
  </si>
  <si>
    <t># who took exam</t>
  </si>
  <si>
    <t># who passed</t>
  </si>
  <si>
    <t>NH_CDL_A or VT_CDL_A</t>
  </si>
  <si>
    <t xml:space="preserve">National Licensure Passage Rates </t>
  </si>
  <si>
    <t>NCLEX (Nursing)</t>
  </si>
  <si>
    <t>20*</t>
  </si>
  <si>
    <t>30*</t>
  </si>
  <si>
    <t>19*</t>
  </si>
  <si>
    <t>24*</t>
  </si>
  <si>
    <t>CMA (Medical Assistant)**</t>
  </si>
  <si>
    <t>too soon</t>
  </si>
  <si>
    <t>Job Placement Rates</t>
  </si>
  <si>
    <t>Major/time period</t>
  </si>
  <si>
    <t>*</t>
  </si>
  <si>
    <t># of grads</t>
  </si>
  <si>
    <t># with jobs</t>
  </si>
  <si>
    <t>Nursing</t>
  </si>
  <si>
    <t>CDL/CDT</t>
  </si>
  <si>
    <t>7***</t>
  </si>
  <si>
    <t>17***</t>
  </si>
  <si>
    <t>14***</t>
  </si>
  <si>
    <t>18***</t>
  </si>
  <si>
    <t>Medical Assistant (certificate with or without A.S.)</t>
  </si>
  <si>
    <t>13****</t>
  </si>
  <si>
    <t>* Check this box if the program reported is subject to "gainful employment" requirements.</t>
  </si>
  <si>
    <t>Web location of gainful employment report (if applicable)</t>
  </si>
  <si>
    <t xml:space="preserve">NOTES: * Nursing pass rates include 1st and 2nd attempt for each cohort                                         </t>
  </si>
  <si>
    <t>** some students choose to take CCMA or NHA exam, and we do not get those results</t>
  </si>
  <si>
    <t>*** data provided by program coordinator was number of students with jobs, not necessarily in field of study</t>
  </si>
  <si>
    <t>**** 2 students in this grad cohort continued to LPN program</t>
  </si>
  <si>
    <t>Completion and Placement Rates for Short-Term (&lt;36 cr, 1-2 semesters)Vocational Training Programs for which students are eligible for Federal Financial Aid (Title IV Programs Only)</t>
  </si>
  <si>
    <t>Entering Program</t>
  </si>
  <si>
    <t>On-Time Grads*</t>
  </si>
  <si>
    <t>Anticipated Entering</t>
  </si>
  <si>
    <t>2019-2020</t>
  </si>
  <si>
    <t>2020-2021</t>
  </si>
  <si>
    <t>2021-2022</t>
  </si>
  <si>
    <t>2022-2023</t>
  </si>
  <si>
    <t>Fall 2023</t>
  </si>
  <si>
    <t>Completion Rates</t>
  </si>
  <si>
    <t>Advanced Welding Technology Certificate (35 cr)</t>
  </si>
  <si>
    <t>**</t>
  </si>
  <si>
    <t>Career and Technical Education Certificate (25 cr)</t>
  </si>
  <si>
    <t>---</t>
  </si>
  <si>
    <t>Commercial Driver Training Certificate (16 cr)</t>
  </si>
  <si>
    <t>Diesel Heavy Equipment Technology Certificate (29 cr)</t>
  </si>
  <si>
    <t xml:space="preserve">  </t>
  </si>
  <si>
    <t>Driver Education Instructor Certificate (17 cr)</t>
  </si>
  <si>
    <t>Early Childhood Education Certificate (31 cr)</t>
  </si>
  <si>
    <t>Entry Level Criminal Justice Certificate (19-20 cr)</t>
  </si>
  <si>
    <t>Human Services Certificate (28 cr)</t>
  </si>
  <si>
    <t>Information Technology Certificate (26 cr)</t>
  </si>
  <si>
    <t>Library Technology Certificate (28 cr)</t>
  </si>
  <si>
    <t>Medical Coding Certificate (21 cr)</t>
  </si>
  <si>
    <t>NH Professional Education Competencies (18 cr)</t>
  </si>
  <si>
    <t>Pipe Welding Certificate (19 cr)</t>
  </si>
  <si>
    <t>Too soon</t>
  </si>
  <si>
    <t>Veterinary Assistant Certificate (19 cr)</t>
  </si>
  <si>
    <t>Water Quality Technology Certificate (18 cr)</t>
  </si>
  <si>
    <t>Program no longer offered</t>
  </si>
  <si>
    <t>Placement Rates</t>
  </si>
  <si>
    <t xml:space="preserve">Completers </t>
  </si>
  <si>
    <t>Known to be working in field of study</t>
  </si>
  <si>
    <t>Completers</t>
  </si>
  <si>
    <t>Advanced Welding Technology and Pipe Welding</t>
  </si>
  <si>
    <t xml:space="preserve">Commercial Driver Training </t>
  </si>
  <si>
    <t>***</t>
  </si>
  <si>
    <t>NOTES:  Only programs of less than 36 credits which are designed for completion within 1-2 semesters are included. * "On-Time Completers" graduate from the program in which they started after the 1-2 semesters the program is intented to take. ** These students have not had sufficient time to complete the program, given their start dates. --- "Placement Rates" are shown for programs with a substantial amount of graduates. These rates are calculated based on all students completing the program in the indicated year, whether or not the student is an "on-time" completer; in other words, when the student started the program is not a factor in these computations. Advanced Welding and Pipe Welding are combined because these are largely the same population of students -- the Pipe Welding program is offered in the summer and is stackable on the Advanced Welding program that students complete in the fall and spring semesters. *** See Notes above for CDL/CDT job placement rates - all completers are currently working, whether or not it is in field of study is unknown.</t>
  </si>
  <si>
    <t>Standard 8:  Educational Effectiveness
(Graduate Programs, Distance Education, Off-Campus Locations)</t>
  </si>
  <si>
    <t>4 Years
Prior</t>
  </si>
  <si>
    <t>Current Goal</t>
  </si>
  <si>
    <t>Fall 2018</t>
  </si>
  <si>
    <t>Fall 2019</t>
  </si>
  <si>
    <t>Fall 2020</t>
  </si>
  <si>
    <t>Fall 2021</t>
  </si>
  <si>
    <t>Fall 2022</t>
  </si>
  <si>
    <t>Distance Education: Online Courses</t>
  </si>
  <si>
    <t xml:space="preserve">Course completion rates </t>
  </si>
  <si>
    <t>Other measures, specify: Average Class Size</t>
  </si>
  <si>
    <t xml:space="preserve">                                               #course sections Online</t>
  </si>
  <si>
    <t xml:space="preserve">                           # students enrolled x section ("seats)"</t>
  </si>
  <si>
    <t xml:space="preserve">                 # students completing with credit (A,B,C,D)</t>
  </si>
  <si>
    <t>Littleton Academic Center</t>
  </si>
  <si>
    <t xml:space="preserve">                                        #course sections in Littleton</t>
  </si>
  <si>
    <t xml:space="preserve">                         #students enrolled x section ("seats")</t>
  </si>
  <si>
    <t xml:space="preserve">                 #students completing with credit (A,B,C,D)</t>
  </si>
  <si>
    <t>North Conway Academic Center</t>
  </si>
  <si>
    <t xml:space="preserve">                               #course sections in North Conway</t>
  </si>
  <si>
    <t>Berlin Campus (Day &amp; Evening)</t>
  </si>
  <si>
    <t xml:space="preserve">                  #course sections in Berlin (Day &amp; Evening)</t>
  </si>
  <si>
    <t>Dual Enrollment (Running Start,  eStart)</t>
  </si>
  <si>
    <t xml:space="preserve">                                  #course sections in Dual Enroll</t>
  </si>
  <si>
    <t>Standard 9:  Integrity, Transparency, and Public Disclosure</t>
  </si>
  <si>
    <t>(Integrity)</t>
  </si>
  <si>
    <t>Policies</t>
  </si>
  <si>
    <t>Last Updated</t>
  </si>
  <si>
    <t>Website location where policy is posted</t>
  </si>
  <si>
    <t>Notes / pages</t>
  </si>
  <si>
    <t>Responsible Office or Committee</t>
  </si>
  <si>
    <t>Academic honesty</t>
  </si>
  <si>
    <t>https://catalog.wmcc.edu/academic-policies</t>
  </si>
  <si>
    <t>Intellectual property rights</t>
  </si>
  <si>
    <t>https://www.ccsnh.edu/copyright-and-intellectual-property/</t>
  </si>
  <si>
    <t>Also stated within each CBA (Faculty, Adjunct, Staff)</t>
  </si>
  <si>
    <t>Faculty</t>
  </si>
  <si>
    <t>Conflict of interest</t>
  </si>
  <si>
    <t>https://www.ccsnh.edu/wp-content/uploads/2022/02/System-Policies-300-Human-Resources-02-01-22.pdf</t>
  </si>
  <si>
    <t>Leadership</t>
  </si>
  <si>
    <t>Privacy rights</t>
  </si>
  <si>
    <t>https://catalog.wmcc.edu/privacy-of-records</t>
  </si>
  <si>
    <t>Fairness for students</t>
  </si>
  <si>
    <t>https://www.wmcc.edu/wp-content/uploads/2022/09/2022-2023-Handbook.pdf</t>
  </si>
  <si>
    <t>Fairness for faculty</t>
  </si>
  <si>
    <t>2020/2021</t>
  </si>
  <si>
    <t>https://my.ccsnh.edu/collective-bargaining-agreements</t>
  </si>
  <si>
    <t>Fairness for staff</t>
  </si>
  <si>
    <t xml:space="preserve">Academic freedom </t>
  </si>
  <si>
    <t>https://www.ccsnh.edu/academic-freedom/</t>
  </si>
  <si>
    <t>https://www.wmcc.edu/library</t>
  </si>
  <si>
    <t>Library</t>
  </si>
  <si>
    <t>Title IX</t>
  </si>
  <si>
    <t>https://www.wmcc.edu/about/campus-security/sexual-misconduct-policy/</t>
  </si>
  <si>
    <t>VPSA - students / HRO - staff &amp; faculty</t>
  </si>
  <si>
    <t>Other; specify</t>
  </si>
  <si>
    <t>Non-discrimination policies</t>
  </si>
  <si>
    <t>Recruitment and admissions</t>
  </si>
  <si>
    <t>https://www.wmcc.edu/admissions/</t>
  </si>
  <si>
    <t>Employment</t>
  </si>
  <si>
    <t>https://www.ccsnh.edu/non-discrimination-policy-2/</t>
  </si>
  <si>
    <t>Human Resources CCSNH</t>
  </si>
  <si>
    <t>Evaulations - Faculty</t>
  </si>
  <si>
    <t>Page 32</t>
  </si>
  <si>
    <t>Evaluations - Adjunct Faculty</t>
  </si>
  <si>
    <t>Page 15</t>
  </si>
  <si>
    <t>Evaluation -Staff</t>
  </si>
  <si>
    <t xml:space="preserve">https://my.ccsnh.edu/collective-bargaining-agreements </t>
  </si>
  <si>
    <t>Page 19</t>
  </si>
  <si>
    <t>Disciplinary action</t>
  </si>
  <si>
    <t xml:space="preserve">https://www.wmcc.edu/wp-content/uploads/2022/09/2022-2023-Handbook.pdf </t>
  </si>
  <si>
    <t>Page 53 Student Handbook</t>
  </si>
  <si>
    <t>Advancement - Adjunct Faculty</t>
  </si>
  <si>
    <t>Advancement - Faculty</t>
  </si>
  <si>
    <t>Advancement - Staff</t>
  </si>
  <si>
    <t>https://catalog.wmcc.edu/notice-of-nondiscrimination</t>
  </si>
  <si>
    <t>https://www.wmcc.edu/current-students/non-discrimination-policy/</t>
  </si>
  <si>
    <t>students</t>
  </si>
  <si>
    <t>Resolution of grievances</t>
  </si>
  <si>
    <t>Students</t>
  </si>
  <si>
    <t>Staff</t>
  </si>
  <si>
    <t>Website location or Publication</t>
  </si>
  <si>
    <t>(Transparency)</t>
  </si>
  <si>
    <t>Information</t>
  </si>
  <si>
    <t>Website location and/or Relevant Publication(s)</t>
  </si>
  <si>
    <t>Notes</t>
  </si>
  <si>
    <t>How can inquiries be made about the institution? Where can questions be addressed?</t>
  </si>
  <si>
    <t xml:space="preserve">https://www.wmcc.edu/contact/
</t>
  </si>
  <si>
    <t>Contact tab can be found at the top of the main page on the website</t>
  </si>
  <si>
    <t>Notice of availability of publications and of audited financial statement or fair summary</t>
  </si>
  <si>
    <t>https://www.wmcc.edu/consumer-information/</t>
  </si>
  <si>
    <t xml:space="preserve">https://www.wmcc.edu/current-students/sis-logging-in/
</t>
  </si>
  <si>
    <t>SIS instructions provides students with the information they need to access their accounts</t>
  </si>
  <si>
    <t>Processes for admissions</t>
  </si>
  <si>
    <t xml:space="preserve">https://catalog.wmcc.edu/
</t>
  </si>
  <si>
    <t>Admissions Policy for Students with Disabilities, Page 28
Admissions Policy for Homeschool Students, Page 28
Change of Major &amp; Dual Majors, Page 28
Criminal Background Checks, Page 29
Dual Admission with University System of NH, Page 29
Matriculation, Page 29
New England Regional Student Program (NERSP), Page 29
Out-of-State Applicants, Page 30
Readmission to College, Page 30
Residency, Page 30
Transfer Students, Page 30</t>
  </si>
  <si>
    <t>Processes for employment</t>
  </si>
  <si>
    <t>https://www.wmcc.edu/about/employment/</t>
  </si>
  <si>
    <t>Provides open positions within WMCC - within WMCC or for grad job placement</t>
  </si>
  <si>
    <t>https://www.ccsnh.edu/human-resources/employment-opportunities/</t>
  </si>
  <si>
    <t>This website provides throughout the system open positions as well as an overview of available benefits</t>
  </si>
  <si>
    <t>Processes for grading</t>
  </si>
  <si>
    <t>https://catalog.wmcc.edu/sites/default/files/pdf/pdf_generator/20222023-academic-catalog.pdf?1660325852</t>
  </si>
  <si>
    <t>Grading, Page 21
Grading Authority Handbook, Page 50     * APPEAL OF A GRADE Handbook page 7</t>
  </si>
  <si>
    <t>https://catalog.wmcc.edu/grading</t>
  </si>
  <si>
    <t>WMCC Website</t>
  </si>
  <si>
    <t>Processes for assessment</t>
  </si>
  <si>
    <t>Academic Policies and Procedures, Page 14</t>
  </si>
  <si>
    <t>Processes for student discipline</t>
  </si>
  <si>
    <t xml:space="preserve">https://www.wmcc.edu/wp-content/uploads/2022/09/2022-2023-Handbook.pdf
</t>
  </si>
  <si>
    <t>Student Code of Conduct, Page 48
Page 53 - 59 * (CCSNH)Student Code of Conduct Sexual Misconduct Policy  Handbook page 28-39 * STUDENT CODE OF CONDUCT AND JUDICIAL PROCESS Catalog pages 48-59</t>
  </si>
  <si>
    <t>Processes for consideration of complaints and appeals</t>
  </si>
  <si>
    <t xml:space="preserve">
</t>
  </si>
  <si>
    <t>Appeal of Academic Standing Decisions Catalog, Page 19
FERPA complaints Handbook, Page 4                                      * Appeal of Grade Handbook page 7                                         * Complaint of discrimination Handbook page 27                       * Appeal of a Grade Catalog page 23                                               * Students Placed on SAP Warning Catalog page 44                 * Appeal Process Catalog page 44                                                *  Student Code of Conduct and Judicial Process Catalog pages 48-59
* Criminal Background Check Policy  Handbook page 17          * (CCSNH) STUDENT CODE OF CONDUCT SEXUAL MISCONDUCT POLICY Handbook page 34-39</t>
  </si>
  <si>
    <t>List below the statements or promises made regarding program excellence, learning  outcomes, success in placement, and achievements of graduates or faculty and indicate where valid documentation can be found.</t>
  </si>
  <si>
    <t>Statement/Promise</t>
  </si>
  <si>
    <t>Website location and/or publication where valid documentation can be found</t>
  </si>
  <si>
    <t xml:space="preserve">No promises </t>
  </si>
  <si>
    <t>https://www.wmcc.edu/wp-content/uploads/2020/04/strategic-plan-executive-summary.pdf</t>
  </si>
  <si>
    <t>thithis</t>
  </si>
  <si>
    <t>Date of last review of:</t>
  </si>
  <si>
    <t>Print publications</t>
  </si>
  <si>
    <t>Digital publications</t>
  </si>
  <si>
    <t>(Public Disclosure)</t>
  </si>
  <si>
    <t>Institutional catalog</t>
  </si>
  <si>
    <t>https://catalog.wmcc.edu/</t>
  </si>
  <si>
    <t>Obligations and responsibilities of students and the institution</t>
  </si>
  <si>
    <t>Academic Honesty, Page 6
Accident, Injury or Illness, Page 16 
Affirmative Action, Page 27
Alcohol &amp; Drug Policy (look into this) not a policy only contact info, Page 44
American with Disabilities Act, Page 27
Campus Security Policy, Page 40
Cancelation of Classes, Page 16
Class and Lab Safety, Page 43
Computer Use, Page 8
Conduct and General Regulations, Page 16
Dress Code, Page 17
Family Educational Rights &amp; Privacy Act (FERPA), Page 2
Hazing Policy, Page 43
Judicial Committee, Page 55
Judicial Policies and Procedures, Page 48
Medical Leave of Absence, Page 11
Non-Discrimination Policy, Page 27
Sexual and Domestic Violence, Page 47
Student Code of Conduct, Page 48
Student Disciplinary Standards, Page 52
Students with Disabilities, Page 19
Student Rights, Page 59</t>
  </si>
  <si>
    <t>Information on admission and attendance</t>
  </si>
  <si>
    <r>
      <t xml:space="preserve">https://catalog.wmcc.edu/sites/default/files/pdf/pdf_generator/20222023-academic-catalog.pdf?1660325852
https://catalog.wmcc.edu/attendance
</t>
    </r>
    <r>
      <rPr>
        <sz val="10"/>
        <rFont val="Arial"/>
        <family val="2"/>
      </rPr>
      <t xml:space="preserve">
</t>
    </r>
    <r>
      <rPr>
        <u/>
        <sz val="10"/>
        <color indexed="12"/>
        <rFont val="Arial"/>
        <family val="2"/>
      </rPr>
      <t xml:space="preserve">
https://wmcc.edu/wp-content/uploads/2022/09/2022-2023-Handbook.pdf   </t>
    </r>
  </si>
  <si>
    <t>Academic Policies and Procedures, Page 14
Admissions Policy for Disabled Students, Page 15
Admissions Policy for Homeschool Students, Page 28
Applications Procedures, Page 28
Attendance, Page 20
Cost of Attendance, Page 33
Course Registration, Page 24
Enrollment, Page 11
Pg. ?? Preadmission Recommendations, Page ??
Readmission to College, Page 30
Transfer Applicants, Page 30
Attendance, Page 8</t>
  </si>
  <si>
    <t>Institutional mission and objectives</t>
  </si>
  <si>
    <r>
      <t xml:space="preserve">https://www.wmcc.edu/about/mission/, https://www.wmcc.edu/wp-content/uploads/2022/09/2022-2023-Handbook.pdf
</t>
    </r>
    <r>
      <rPr>
        <sz val="10"/>
        <rFont val="Arial"/>
        <family val="2"/>
      </rPr>
      <t xml:space="preserve">
</t>
    </r>
    <r>
      <rPr>
        <u/>
        <sz val="10"/>
        <color indexed="12"/>
        <rFont val="Arial"/>
        <family val="2"/>
      </rPr>
      <t xml:space="preserve">
https://catalog.wmcc.edu
https://catalog.wmcc.edu/mission-statement</t>
    </r>
  </si>
  <si>
    <t>Academic Philosphy, Page 7
College Mission, Page 1
Mission, Page 1
Academic Policies and Procedures, Page ??</t>
  </si>
  <si>
    <t>Expected educational outcomes</t>
  </si>
  <si>
    <r>
      <t xml:space="preserve">https://catalog.wmcc.edu/the-educated-person 
https://www.wmcc.edu/academics/
https://www.wmcc.edu/wp-content/uploads/2022/09/2022-2023-Handbook.pdf
</t>
    </r>
    <r>
      <rPr>
        <sz val="10"/>
        <rFont val="Arial"/>
        <family val="2"/>
      </rPr>
      <t xml:space="preserve">
Outcomes are listed for each degree and certificate. Example: </t>
    </r>
    <r>
      <rPr>
        <u/>
        <sz val="10"/>
        <color indexed="12"/>
        <rFont val="Arial"/>
        <family val="2"/>
      </rPr>
      <t xml:space="preserve">
https://www.wmcc.edu/programs/</t>
    </r>
  </si>
  <si>
    <t>Matriculation, Page 11</t>
  </si>
  <si>
    <t>Status as public or independent institution; status as not-for-profit or for-profit; religious affiliation</t>
  </si>
  <si>
    <t xml:space="preserve">https://catalog.wmcc.edu/   
https://www.wmcc.edu/wp-content/uploads/2022/09/2022-2023-Handbook.pdf   </t>
  </si>
  <si>
    <t>Accreditation, Page 6
Accreditation, Page 1</t>
  </si>
  <si>
    <t xml:space="preserve">Requirements, procedures and policies re: admissions
</t>
  </si>
  <si>
    <t xml:space="preserve">https://catalog.wmcc.edu/sites/default/files/pdf/pdf_generator/20222023-academic-catalog.pdf?1660325852
</t>
  </si>
  <si>
    <t>Staff Directories, Page 7
Academic Policies and Procedures, Page 14
Admissions Policy for Students with Disabilities, Page 28
Admissions Policy for Homeschool Students, Page 28
Applications Procedures, Page 28
Attendance, Page 20
Course Registration, Page 24
Enrollment, Page 11
Preadmission Recommendations, Page 28
Readmission to College, Page 30
Transfer Applicants, Page 30</t>
  </si>
  <si>
    <t>Requirements, procedures and policies re: transfer credit</t>
  </si>
  <si>
    <t>https://catalog.wmcc.edu/sites/default/files/pdf/pdf_generator/20222023-academic-catalog.pdf?1660325852
https://www.wmcc.edu/wp-content/uploads/2022/09/2022-2023-Handbook.pdf</t>
  </si>
  <si>
    <t>A list of institutions with which the institution has an articulation agreement</t>
  </si>
  <si>
    <r>
      <t xml:space="preserve">https://www.wmcc.edu/consumer-information/
https://www.wmcc.edu/admissions/
https://www.wmcc.edu/academics/
https://www.wmcc.edu/wp-content/uploads/2022/09/2022-2023-Handbook.pdf </t>
    </r>
    <r>
      <rPr>
        <sz val="10"/>
        <rFont val="Arial"/>
        <family val="2"/>
      </rPr>
      <t xml:space="preserve">Pg. 13
</t>
    </r>
    <r>
      <rPr>
        <u/>
        <sz val="10"/>
        <color indexed="12"/>
        <rFont val="Arial"/>
        <family val="2"/>
      </rPr>
      <t xml:space="preserve">
https://catalog.wmcc.edu/  </t>
    </r>
    <r>
      <rPr>
        <sz val="10"/>
        <rFont val="Arial"/>
        <family val="2"/>
      </rPr>
      <t>Pg. 48</t>
    </r>
  </si>
  <si>
    <t>Student fees, charges and refund policies</t>
  </si>
  <si>
    <r>
      <t xml:space="preserve">https://www.wmcc.edu/affordability/college-expenses/
</t>
    </r>
    <r>
      <rPr>
        <sz val="10"/>
        <rFont val="Arial"/>
        <family val="2"/>
      </rPr>
      <t>Each program includes an estimated cost sheet:</t>
    </r>
    <r>
      <rPr>
        <u/>
        <sz val="10"/>
        <color indexed="12"/>
        <rFont val="Arial"/>
        <family val="2"/>
      </rPr>
      <t xml:space="preserve">
https://www.wmcc.edu/affordability/college-expenses/cost-estimates-by-program/
https://www.wmcc.edu/affordability/payment-plans/
https://www.wmcc.edu/affordability/financial-aid/financial-aid-faqs/
https://www.wmcc.edu/affordability/college-expenses/net-price-calculator/
https://catalog.wmcc.edu/
</t>
    </r>
    <r>
      <rPr>
        <sz val="10"/>
        <rFont val="Arial"/>
        <family val="2"/>
      </rPr>
      <t xml:space="preserve">
</t>
    </r>
    <r>
      <rPr>
        <u/>
        <sz val="10"/>
        <rFont val="Arial"/>
        <family val="2"/>
      </rPr>
      <t>https://www.wmcc.edu/wp-content/uploads/2022/09/2022-2023-Handbook.pdf</t>
    </r>
  </si>
  <si>
    <t>Comprehensive Service Fee, Page 36
Cost of Attendance, Page 33
Deferred Payment, Page 35
Financial Aid, Page 41
Delinquent Accounts, Page 34
Tuition Refund Policy, Page 37
Tuition and Fees, Page 35
Payment of Tuition, Page 35
Financial Aid, Page 10
Tution Credit, Page 14
Tuition Refund Policy, Page 14
Financial Responsibility for Courses, Page 10
Tution Waiver, Page 14</t>
  </si>
  <si>
    <t>Rules and regulations for student conduct</t>
  </si>
  <si>
    <t>Conduct &amp; General Regulations, Page 9
Student Code of Conduct, Page 48</t>
  </si>
  <si>
    <t>Procedures for student appeals and complaints</t>
  </si>
  <si>
    <r>
      <rPr>
        <sz val="10"/>
        <color rgb="FFFF0000"/>
        <rFont val="Arial"/>
        <family val="2"/>
      </rPr>
      <t>Need to look into DEI content to be uploaded to the website</t>
    </r>
    <r>
      <rPr>
        <sz val="10"/>
        <color rgb="FF000000"/>
        <rFont val="Arial"/>
        <family val="2"/>
      </rPr>
      <t xml:space="preserve">
</t>
    </r>
    <r>
      <rPr>
        <u/>
        <sz val="10"/>
        <color rgb="FF000000"/>
        <rFont val="Arial"/>
        <family val="2"/>
      </rPr>
      <t>https://www.wmcc.edu/wp-content/uploads/2022/09/2022-2023-Handbook.pdf</t>
    </r>
    <r>
      <rPr>
        <sz val="10"/>
        <color rgb="FF000000"/>
        <rFont val="Arial"/>
        <family val="2"/>
      </rPr>
      <t xml:space="preserve">
https://catalog.wmcc.edu/
</t>
    </r>
  </si>
  <si>
    <t>Appeal of Grade, Page 7
Conduct and General Regulations, Page 16
Course Failure, Page 9
Grievance Procedure, Page 34
Judicial Committee, Page 55
Judicial Policies and Procedures, Page 48
Student Code of Conduct, Page 48
Student Rights, Page 59
Student Disciplinary Proceedings, Page 53
Academic Probation, Page 19
Academic Suspension, Page 19
Appeal of Grade, Page 23
Incomplete Course Grade, Page 21/22</t>
  </si>
  <si>
    <t>Other information re: attending or withdrawing from the institution</t>
  </si>
  <si>
    <r>
      <t xml:space="preserve">https://www.wmcc.edu/current-students/academic-forms/
https://www.wmcc.edu/wp-content/uploads/2022/09/2022-2023-Handbook.pdf
</t>
    </r>
    <r>
      <rPr>
        <sz val="10"/>
        <rFont val="Arial"/>
        <family val="2"/>
      </rPr>
      <t xml:space="preserve">Pg. 15 Withdrawing from Institution
</t>
    </r>
    <r>
      <rPr>
        <u/>
        <sz val="10"/>
        <rFont val="Arial"/>
        <family val="2"/>
      </rPr>
      <t>https://catalog.wmcc.edu/</t>
    </r>
    <r>
      <rPr>
        <sz val="10"/>
        <rFont val="Arial"/>
        <family val="2"/>
      </rPr>
      <t xml:space="preserve">
Pg. 27 Withdrawing from College
</t>
    </r>
  </si>
  <si>
    <t>Academic programs</t>
  </si>
  <si>
    <r>
      <t xml:space="preserve">https://www.wmcc.edu/programs/
https://www.wmcc.edu/academics/
https://catalog.wmcc.edu/
</t>
    </r>
    <r>
      <rPr>
        <sz val="10"/>
        <rFont val="Arial"/>
        <family val="2"/>
      </rPr>
      <t>Pg. 51-116 Degrees and Certificates</t>
    </r>
    <r>
      <rPr>
        <u/>
        <sz val="10"/>
        <color indexed="12"/>
        <rFont val="Arial"/>
        <family val="2"/>
      </rPr>
      <t xml:space="preserve">
</t>
    </r>
  </si>
  <si>
    <t>Courses currently offered</t>
  </si>
  <si>
    <r>
      <t xml:space="preserve">https://www.wmcc.edu/academics/course-schedules/
https://catalog.wmcc.edu/
</t>
    </r>
    <r>
      <rPr>
        <sz val="10"/>
        <rFont val="Arial"/>
        <family val="2"/>
      </rPr>
      <t>Pg. 117 - 167 Courses Descriptions</t>
    </r>
  </si>
  <si>
    <t>Other available educational opportunities</t>
  </si>
  <si>
    <r>
      <t xml:space="preserve">https://www.wmcc.edu/academics/high-school-cte-programs/running-start-program/
https://www.wmcc.edu/academics/online-learning/
https://www.wmcc.edu/student-experience/services-at-a-glance/
https://www.wmcc.edu/academics/stem-opportunities/
https://catalog.wmcc.edu/
</t>
    </r>
    <r>
      <rPr>
        <sz val="10"/>
        <rFont val="Arial"/>
        <family val="2"/>
      </rPr>
      <t xml:space="preserve">*No longer links to PTK or Student Senate on website. Will list page numbers in handbook and college catalog.
https://catalog.wmcc.edu/
Pg. 48 Phi Theta Kappa
Pg. 49 Student Senate
Pg. 14 Academic Advising
Pg. 49 Student Success Center
Pg. ?? Auditing a Course
Pg. 39 CLEP (College Level Exam Program)
Pg. ?? Continuing Education Credits
Pg. ?? Credit Options for Advanced Standing
Pg. 39 DANTES
Pg. 21 Directed Study
Pg. 29 Dual Admission
Pg. 28 Dual Major
Pg. 38 Experiential Learning
Pg. 24 Independent Studu
Pg. 29 New England Regional Student Program
Pg. 24 Online Education
Pg. 47 People in Transition Program
Pg. ?? Residence Credit
Pg. 35 Senior Citizen Tution
Pg. 34 New England Regional Student Program
https://www.wmcc.edu/wp-content/uploads/2022/09/2022-2023-Handbook.pdf
Pg. 24 Phi Theta Kappa/Honor Society
Pg. 24 Student Senate
Pg. 20 Academic Success Center (Student Success Center)
Pg. 20 Assisting People in Transition Program
Pg. 8 Auditing a Course
Pg. 24 Student Membership on College Committees
</t>
    </r>
  </si>
  <si>
    <t>Other academic policies and procedures</t>
  </si>
  <si>
    <t>https://www.wmcc.edu/online-career-development/</t>
  </si>
  <si>
    <t>Requirements for degrees and other forms of academic recognition</t>
  </si>
  <si>
    <t xml:space="preserve">https://www.wmcc.edu/wp-content/uploads/2022/09/2022-2023-Handbook.pdf
https://catalog.wmcc.edu/
</t>
  </si>
  <si>
    <t>Academic Honors, Page 7
Dual Majors, Page 10
Graduation Requirements, Page 11
Matriculation, Page 11
Dual Admission and Transfer/Continuing Education Opportunities, Page 13
Honor Society, Page 24
Academic Honors, Page 15
Academic Policies, Page 15
Academic Requirements, Page 17
Academic Standing, Page 19
Graduation Requirements, Page 23
Honor Society, Page 48</t>
  </si>
  <si>
    <t>List of continuing faculty, indicating department or program affiliation, degrees held, and institutions granting them</t>
  </si>
  <si>
    <r>
      <t>https://www.wmcc.edu/directory/
https://catalog.wmcc.edu/</t>
    </r>
    <r>
      <rPr>
        <sz val="10"/>
        <rFont val="Arial"/>
        <family val="2"/>
      </rPr>
      <t xml:space="preserve">
https://www.wmcc.edu/wp-content/uploads/2022/09/2022-2023-Handbook.pdf</t>
    </r>
  </si>
  <si>
    <t xml:space="preserve">
College Directory, Page 6
Faculty Advisors, Page 5
Faculty Supervisors for Student Events, Page 23</t>
  </si>
  <si>
    <t>Names and positions of administrative officers</t>
  </si>
  <si>
    <r>
      <rPr>
        <u/>
        <sz val="10"/>
        <color rgb="FF0000FF"/>
        <rFont val="Arial"/>
        <family val="2"/>
      </rPr>
      <t>https://catalog.wmcc.edu/sites/default/files/pdf/pdf_generator/20222023-academic-catalog.pdf?1660325852
https://www.wmcc.edu/directory/?wpv_view_count=931-TCPID16017&amp;wpv_post_search=&amp;wpv_paged=1
https://catalog.wmcc.edu/</t>
    </r>
    <r>
      <rPr>
        <sz val="10"/>
        <color rgb="FF000000"/>
        <rFont val="Arial"/>
        <family val="2"/>
      </rPr>
      <t xml:space="preserve">
</t>
    </r>
    <r>
      <rPr>
        <u/>
        <sz val="10"/>
        <color rgb="FF0000FF"/>
        <rFont val="Arial"/>
        <family val="2"/>
      </rPr>
      <t xml:space="preserve">
</t>
    </r>
  </si>
  <si>
    <t>Administration, Page 6
Support Services, Page 8</t>
  </si>
  <si>
    <t xml:space="preserve">Names, principal affiliations of governing board members </t>
  </si>
  <si>
    <r>
      <t>https://www.ccsnh.edu/board-of-trustees/
https://www.wmcc.edu/about/college-advisory-committee/
https://catalog.wmcc.edu/</t>
    </r>
    <r>
      <rPr>
        <sz val="10"/>
        <rFont val="Arial"/>
        <family val="2"/>
      </rPr>
      <t xml:space="preserve">
</t>
    </r>
  </si>
  <si>
    <t xml:space="preserve">
Community College System Board of Trustees, Page 6</t>
  </si>
  <si>
    <t>Locations and programs available at branch campuses, other instructional locations, and overseas operations at which students can enroll for a degree, along with a description of programs and services available at each location</t>
  </si>
  <si>
    <t>https://www.wmcc.edu/about/our-locations/berlin/
https://www.wmcc.edu/about/our-locations/littleton/
https://www.wmcc.edu/about/our-locations/north-conway/
https://www.wmcc.edu/academics/online-learning/
https://catalog.wmcc.edu/sites/default/files/pdf/pdf_generator/20222023-academic-catalog.pdf?1660325852</t>
  </si>
  <si>
    <t xml:space="preserve">
General Information, Page 4 
Online/Hyflex Education, Page 24
Career Credentials, Page 31
Professional Development, Page 32
Youth Programs, Page 33</t>
  </si>
  <si>
    <t>Programs, courses, services, and personnel not available in any given academic year.</t>
  </si>
  <si>
    <t>Listed by program. For example:
https://www.wmcc.edu/program/business-administration-2/
https://catalog.wmcc.edu/
https://catalog.wmcc.edu/information-technology/associate-in-science/information-technology</t>
  </si>
  <si>
    <t>Page 91</t>
  </si>
  <si>
    <t>Size and characteristics of the student body</t>
  </si>
  <si>
    <t>https://www.wmcc.edu/wp-content/uploads/2022/11/WMCC-Fact-sheet-Fall-2022-final-AY22.pdf
https://www.wmcc.edu/fast-facts-2020/</t>
  </si>
  <si>
    <t>Description of the campus setting</t>
  </si>
  <si>
    <t>https://www.wmcc.edu/about/who-we-are/
https://www.wmcc.edu/about/our-locations/
https://www.wmcc.edu/about/our-locations/berlin/
https://www.wmcc.edu/about/our-locations/north-conway/
https://www.wmcc.edu/about/our-locations/littleton/</t>
  </si>
  <si>
    <t>Availability of academic and other support services</t>
  </si>
  <si>
    <t xml:space="preserve">https://www.wmcc.edu/student-experience/services-at-a-glance/
</t>
  </si>
  <si>
    <t>Student Services, Page 46
Academic Onboarding &amp; Advising, Page 46
Accessibility Services, Page 46
Assisting People in Transition, Page 47
Counseling, Page 48
Peer Mentoring, Page 49
Student Success Center, Page 49</t>
  </si>
  <si>
    <t>Range of co-curricular and non-academic opportunities available to students</t>
  </si>
  <si>
    <t>???</t>
  </si>
  <si>
    <t>Institutional learning and physical resources from which a student can reasonably be expected to benefit</t>
  </si>
  <si>
    <t>Institutional goals for students' education</t>
  </si>
  <si>
    <t>The Educated Person, Page 26</t>
  </si>
  <si>
    <t>Success of students in achieving institutional goals including rates of retention and graduation and other measure of student success appropriate to institutional mission.  Passage rates for licensure exams, as appropriate</t>
  </si>
  <si>
    <t>https://www.wmcc.edu/wp-content/uploads/2022/11/WMCC-Fact-sheet-Fall-2022-final-AY22.pdf</t>
  </si>
  <si>
    <t>Total cost of education and net price, including availability of financial aid and typical length of study</t>
  </si>
  <si>
    <t>https://www.wmcc.edu/affordability/college-expenses/
https://www.wmcc.edu/student-experience/services-at-a-glance/
https://www.wmcc.edu/affordability/college-expenses/cost-estimates-by-program/</t>
  </si>
  <si>
    <t>Expected amount of student debt upon graduation and loan payment rates</t>
  </si>
  <si>
    <r>
      <t xml:space="preserve">https://www.wmcc.edu/netcalc/index.html
https://catalog.wmcc.edu/
</t>
    </r>
    <r>
      <rPr>
        <sz val="10"/>
        <rFont val="Arial"/>
        <family val="2"/>
      </rPr>
      <t xml:space="preserve">
</t>
    </r>
    <r>
      <rPr>
        <u/>
        <sz val="10"/>
        <color indexed="12"/>
        <rFont val="Arial"/>
        <family val="2"/>
      </rPr>
      <t xml:space="preserve">https://studentaid.gov/articles/6-ways-prepare-repayment-begin-again/
https://www.wmcc.edu/about/institutional-information/consumer-information/
</t>
    </r>
    <r>
      <rPr>
        <sz val="10"/>
        <rFont val="Arial"/>
        <family val="2"/>
      </rPr>
      <t>Student loan Information Published by the Department of Education   https://studentaid.gov/h/manage-loans</t>
    </r>
  </si>
  <si>
    <t xml:space="preserve">
Student Debt, Page 45</t>
  </si>
  <si>
    <t>Statement about accreditation</t>
  </si>
  <si>
    <t>https://catalog.wmcc.edu/accreditation 
https://www.wmcc.edu/wp-content/uploads/2022/09/2022-2023-Handbook.pdf</t>
  </si>
  <si>
    <t>Course Catalog, Page 6
Student handbook, Page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</si>
</sst>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7" formatCode="&quot;$&quot;#,##0.00_);\(&quot;$&quot;#,##0.00\)"/>
    <numFmt numFmtId="44" formatCode="_(&quot;$&quot;* #,##0.00_);_(&quot;$&quot;* \(#,##0.00\);_(&quot;$&quot;* &quot;-&quot;??_);_(@_)"/>
    <numFmt numFmtId="43" formatCode="_(* #,##0.00_);_(* \(#,##0.00\);_(* &quot;-&quot;??_);_(@_)"/>
    <numFmt numFmtId="164" formatCode="m/d/yy;@"/>
    <numFmt numFmtId="165" formatCode="m/d/yyyy;@"/>
    <numFmt numFmtId="166" formatCode="_(* #,##0_);_(* \(#,##0\);_(* &quot;-&quot;??_);_(@_)"/>
    <numFmt numFmtId="167" formatCode="0.0%"/>
    <numFmt numFmtId="168" formatCode="&quot;$&quot;#,##0"/>
    <numFmt numFmtId="169" formatCode="#,##0.0_);\(#,##0.0\)"/>
    <numFmt numFmtId="170" formatCode="0_);\(0\)"/>
    <numFmt numFmtId="171" formatCode="[$-409]mmmm\-yy;@"/>
  </numFmts>
  <fonts count="65" x14ac:knownFonts="1">
    <font>
      <sz val="11"/>
      <color theme="1"/>
      <name val="Calibri"/>
      <family val="2"/>
      <scheme val="minor"/>
    </font>
    <font>
      <sz val="11"/>
      <color theme="1"/>
      <name val="Calibri"/>
      <family val="2"/>
      <scheme val="minor"/>
    </font>
    <font>
      <sz val="11"/>
      <color rgb="FF006100"/>
      <name val="Calibri"/>
      <family val="2"/>
      <scheme val="minor"/>
    </font>
    <font>
      <sz val="10"/>
      <name val="Arial"/>
      <family val="2"/>
    </font>
    <font>
      <sz val="11"/>
      <name val="Garamond"/>
      <family val="1"/>
    </font>
    <font>
      <i/>
      <sz val="11"/>
      <name val="Garamond"/>
      <family val="1"/>
    </font>
    <font>
      <b/>
      <sz val="11"/>
      <name val="Garamond"/>
      <family val="1"/>
    </font>
    <font>
      <b/>
      <sz val="11"/>
      <color rgb="FFFF0000"/>
      <name val="Garamond"/>
      <family val="1"/>
    </font>
    <font>
      <u/>
      <sz val="11"/>
      <name val="Garamond"/>
      <family val="1"/>
    </font>
    <font>
      <b/>
      <sz val="11"/>
      <color rgb="FF00B050"/>
      <name val="Garamond"/>
      <family val="1"/>
    </font>
    <font>
      <sz val="10"/>
      <name val="Garamond"/>
      <family val="1"/>
    </font>
    <font>
      <b/>
      <u/>
      <sz val="11"/>
      <name val="Garamond"/>
      <family val="1"/>
    </font>
    <font>
      <sz val="11"/>
      <name val="Times New Roman"/>
      <family val="1"/>
    </font>
    <font>
      <b/>
      <sz val="12"/>
      <name val="Garamond"/>
      <family val="1"/>
    </font>
    <font>
      <b/>
      <sz val="12"/>
      <color indexed="8"/>
      <name val="Times New Roman"/>
      <family val="1"/>
    </font>
    <font>
      <b/>
      <sz val="12"/>
      <color indexed="8"/>
      <name val="Arial"/>
      <family val="2"/>
    </font>
    <font>
      <b/>
      <sz val="10"/>
      <name val="Garamond"/>
      <family val="1"/>
    </font>
    <font>
      <u/>
      <sz val="10"/>
      <color indexed="12"/>
      <name val="Arial"/>
      <family val="2"/>
    </font>
    <font>
      <b/>
      <sz val="10"/>
      <color rgb="FFFFFFFF"/>
      <name val="Garamond"/>
      <family val="1"/>
    </font>
    <font>
      <b/>
      <sz val="10"/>
      <color indexed="9"/>
      <name val="Garamond"/>
      <family val="1"/>
    </font>
    <font>
      <sz val="10"/>
      <color rgb="FFFF0000"/>
      <name val="Garamond"/>
      <family val="1"/>
    </font>
    <font>
      <u/>
      <sz val="11"/>
      <color rgb="FF0563C1"/>
      <name val="Calibri"/>
      <family val="2"/>
    </font>
    <font>
      <sz val="8"/>
      <color indexed="81"/>
      <name val="Tahoma"/>
      <family val="2"/>
    </font>
    <font>
      <sz val="10"/>
      <color rgb="FF000000"/>
      <name val="Garamond"/>
      <family val="1"/>
    </font>
    <font>
      <b/>
      <sz val="10"/>
      <name val="Arial"/>
      <family val="2"/>
    </font>
    <font>
      <i/>
      <sz val="10"/>
      <name val="Garamond"/>
      <family val="1"/>
    </font>
    <font>
      <b/>
      <sz val="8"/>
      <color indexed="81"/>
      <name val="Tahoma"/>
      <family val="2"/>
    </font>
    <font>
      <b/>
      <sz val="7"/>
      <name val="Garamond"/>
      <family val="1"/>
    </font>
    <font>
      <sz val="10"/>
      <color indexed="8"/>
      <name val="Garamond"/>
      <family val="1"/>
    </font>
    <font>
      <sz val="10"/>
      <color indexed="9"/>
      <name val="Garamond"/>
      <family val="1"/>
    </font>
    <font>
      <sz val="11"/>
      <name val="Arial"/>
      <family val="2"/>
    </font>
    <font>
      <b/>
      <sz val="10"/>
      <color rgb="FF000000"/>
      <name val="Garamond"/>
      <family val="1"/>
    </font>
    <font>
      <sz val="9"/>
      <name val="Garamond"/>
      <family val="1"/>
    </font>
    <font>
      <b/>
      <sz val="9"/>
      <color indexed="8"/>
      <name val="Garamond"/>
      <family val="1"/>
    </font>
    <font>
      <b/>
      <sz val="10"/>
      <color indexed="8"/>
      <name val="Garamond"/>
      <family val="1"/>
    </font>
    <font>
      <sz val="9"/>
      <color indexed="8"/>
      <name val="Garamond"/>
      <family val="1"/>
    </font>
    <font>
      <sz val="11"/>
      <name val="Calibri"/>
      <family val="2"/>
      <scheme val="minor"/>
    </font>
    <font>
      <u/>
      <sz val="10"/>
      <name val="Garamond"/>
      <family val="1"/>
    </font>
    <font>
      <sz val="12"/>
      <name val="Garamond"/>
      <family val="1"/>
    </font>
    <font>
      <sz val="10"/>
      <color rgb="FFFFFFFF"/>
      <name val="Garamond"/>
      <family val="1"/>
    </font>
    <font>
      <sz val="8"/>
      <name val="Garamond"/>
      <family val="1"/>
    </font>
    <font>
      <b/>
      <sz val="9"/>
      <name val="Garamond"/>
      <family val="1"/>
    </font>
    <font>
      <b/>
      <sz val="8"/>
      <name val="Garamond"/>
      <family val="1"/>
    </font>
    <font>
      <b/>
      <sz val="10"/>
      <color theme="1"/>
      <name val="Garamond"/>
      <family val="1"/>
    </font>
    <font>
      <sz val="10"/>
      <color theme="1"/>
      <name val="Garamond"/>
      <family val="1"/>
    </font>
    <font>
      <sz val="9"/>
      <color theme="1"/>
      <name val="Garamond"/>
      <family val="1"/>
    </font>
    <font>
      <b/>
      <sz val="9"/>
      <color theme="1"/>
      <name val="Garamond"/>
      <family val="1"/>
    </font>
    <font>
      <b/>
      <sz val="10"/>
      <color theme="0"/>
      <name val="Garamond"/>
      <family val="1"/>
    </font>
    <font>
      <b/>
      <sz val="9"/>
      <color rgb="FF000000"/>
      <name val="Garamond"/>
      <family val="1"/>
    </font>
    <font>
      <b/>
      <u/>
      <sz val="9"/>
      <color rgb="FF000000"/>
      <name val="Garamond"/>
      <family val="1"/>
    </font>
    <font>
      <b/>
      <sz val="12"/>
      <color theme="1"/>
      <name val="Garamond"/>
      <family val="1"/>
    </font>
    <font>
      <b/>
      <sz val="11"/>
      <color theme="1"/>
      <name val="Garamond"/>
      <family val="1"/>
    </font>
    <font>
      <b/>
      <sz val="11"/>
      <color rgb="FF000000"/>
      <name val="Garamond"/>
      <family val="1"/>
    </font>
    <font>
      <sz val="11"/>
      <color theme="1"/>
      <name val="Garamond"/>
      <family val="1"/>
    </font>
    <font>
      <sz val="9"/>
      <color indexed="81"/>
      <name val="Tahoma"/>
      <family val="2"/>
    </font>
    <font>
      <sz val="9"/>
      <color rgb="FF000000"/>
      <name val="Garamond"/>
      <family val="1"/>
    </font>
    <font>
      <u/>
      <sz val="10"/>
      <color rgb="FF0000FF"/>
      <name val="Arial"/>
      <family val="2"/>
    </font>
    <font>
      <sz val="10"/>
      <color rgb="FFE5FFE5"/>
      <name val="Garamond"/>
      <family val="1"/>
    </font>
    <font>
      <sz val="10"/>
      <color rgb="FF444444"/>
      <name val="Garamond"/>
      <family val="1"/>
    </font>
    <font>
      <b/>
      <sz val="14"/>
      <name val="Arial"/>
      <family val="2"/>
    </font>
    <font>
      <sz val="10"/>
      <color rgb="FF000000"/>
      <name val="Arial"/>
      <family val="2"/>
    </font>
    <font>
      <u/>
      <sz val="10"/>
      <name val="Arial"/>
      <family val="2"/>
    </font>
    <font>
      <sz val="10"/>
      <color rgb="FFFF0000"/>
      <name val="Arial"/>
      <family val="2"/>
    </font>
    <font>
      <u/>
      <sz val="10"/>
      <color rgb="FF000000"/>
      <name val="Arial"/>
      <family val="2"/>
    </font>
    <font>
      <sz val="11"/>
      <color rgb="FF444444"/>
      <name val="Calibri"/>
      <family val="2"/>
      <charset val="1"/>
    </font>
  </fonts>
  <fills count="17">
    <fill>
      <patternFill patternType="none"/>
    </fill>
    <fill>
      <patternFill patternType="gray125"/>
    </fill>
    <fill>
      <patternFill patternType="solid">
        <fgColor rgb="FFC6EFCE"/>
      </patternFill>
    </fill>
    <fill>
      <patternFill patternType="solid">
        <fgColor rgb="FFE5FFE5"/>
        <bgColor indexed="64"/>
      </patternFill>
    </fill>
    <fill>
      <patternFill patternType="solid">
        <fgColor rgb="FFE5FFE5"/>
        <bgColor rgb="FF000000"/>
      </patternFill>
    </fill>
    <fill>
      <patternFill patternType="solid">
        <fgColor rgb="FFFFFFCC"/>
        <bgColor indexed="64"/>
      </patternFill>
    </fill>
    <fill>
      <patternFill patternType="solid">
        <fgColor rgb="FFFF0000"/>
        <bgColor rgb="FF000000"/>
      </patternFill>
    </fill>
    <fill>
      <patternFill patternType="solid">
        <fgColor rgb="FFFFFFCC"/>
        <bgColor rgb="FF000000"/>
      </patternFill>
    </fill>
    <fill>
      <patternFill patternType="solid">
        <fgColor indexed="10"/>
        <bgColor indexed="64"/>
      </patternFill>
    </fill>
    <fill>
      <patternFill patternType="solid">
        <fgColor theme="0"/>
        <bgColor indexed="64"/>
      </patternFill>
    </fill>
    <fill>
      <patternFill patternType="solid">
        <fgColor indexed="43"/>
        <bgColor indexed="64"/>
      </patternFill>
    </fill>
    <fill>
      <patternFill patternType="solid">
        <fgColor indexed="9"/>
        <bgColor indexed="64"/>
      </patternFill>
    </fill>
    <fill>
      <patternFill patternType="solid">
        <fgColor rgb="FFFF0000"/>
        <bgColor indexed="64"/>
      </patternFill>
    </fill>
    <fill>
      <patternFill patternType="solid">
        <fgColor rgb="FFDDEBF7"/>
        <bgColor indexed="64"/>
      </patternFill>
    </fill>
    <fill>
      <patternFill patternType="solid">
        <fgColor rgb="FFFFFFFF"/>
        <bgColor indexed="64"/>
      </patternFill>
    </fill>
    <fill>
      <patternFill patternType="solid">
        <fgColor rgb="FFD6DCE4"/>
        <bgColor indexed="64"/>
      </patternFill>
    </fill>
    <fill>
      <patternFill patternType="solid">
        <fgColor rgb="FF000000"/>
        <bgColor indexed="64"/>
      </patternFill>
    </fill>
  </fills>
  <borders count="51">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style="thin">
        <color rgb="FF000000"/>
      </right>
      <top/>
      <bottom style="thin">
        <color rgb="FF000000"/>
      </bottom>
      <diagonal/>
    </border>
    <border>
      <left/>
      <right/>
      <top/>
      <bottom style="thin">
        <color rgb="FF000000"/>
      </bottom>
      <diagonal/>
    </border>
    <border>
      <left style="thin">
        <color indexed="64"/>
      </left>
      <right/>
      <top/>
      <bottom style="thin">
        <color rgb="FF000000"/>
      </bottom>
      <diagonal/>
    </border>
    <border>
      <left/>
      <right style="thin">
        <color rgb="FF000000"/>
      </right>
      <top/>
      <bottom/>
      <diagonal/>
    </border>
    <border>
      <left/>
      <right style="thin">
        <color rgb="FF000000"/>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double">
        <color indexed="64"/>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style="double">
        <color indexed="64"/>
      </top>
      <bottom style="thin">
        <color indexed="64"/>
      </bottom>
      <diagonal/>
    </border>
    <border>
      <left/>
      <right style="thin">
        <color rgb="FF000000"/>
      </right>
      <top style="thin">
        <color indexed="64"/>
      </top>
      <bottom style="thin">
        <color indexed="64"/>
      </bottom>
      <diagonal/>
    </border>
    <border>
      <left style="thin">
        <color indexed="64"/>
      </left>
      <right style="thin">
        <color indexed="64"/>
      </right>
      <top/>
      <bottom/>
      <diagonal/>
    </border>
    <border>
      <left style="thin">
        <color indexed="64"/>
      </left>
      <right style="double">
        <color rgb="FF000000"/>
      </right>
      <top style="thin">
        <color indexed="64"/>
      </top>
      <bottom style="thin">
        <color indexed="64"/>
      </bottom>
      <diagonal/>
    </border>
    <border>
      <left/>
      <right style="thin">
        <color rgb="FF000000"/>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s>
  <cellStyleXfs count="9">
    <xf numFmtId="0" fontId="0" fillId="0" borderId="0"/>
    <xf numFmtId="0" fontId="2" fillId="2" borderId="0" applyNumberFormat="0" applyBorder="0" applyAlignment="0" applyProtection="0"/>
    <xf numFmtId="0" fontId="3" fillId="0" borderId="0"/>
    <xf numFmtId="0" fontId="17" fillId="0" borderId="0" applyNumberFormat="0" applyFill="0" applyBorder="0" applyAlignment="0" applyProtection="0">
      <alignment vertical="top"/>
      <protection locked="0"/>
    </xf>
    <xf numFmtId="9" fontId="3" fillId="0" borderId="0" applyFont="0" applyFill="0" applyBorder="0" applyAlignment="0" applyProtection="0"/>
    <xf numFmtId="0" fontId="1" fillId="0" borderId="0"/>
    <xf numFmtId="43" fontId="3" fillId="0" borderId="0" applyFont="0" applyFill="0" applyBorder="0" applyAlignment="0" applyProtection="0"/>
    <xf numFmtId="44" fontId="3" fillId="0" borderId="0" applyFont="0" applyFill="0" applyBorder="0" applyAlignment="0" applyProtection="0"/>
    <xf numFmtId="0" fontId="1" fillId="0" borderId="0"/>
  </cellStyleXfs>
  <cellXfs count="835">
    <xf numFmtId="0" fontId="0" fillId="0" borderId="0" xfId="0"/>
    <xf numFmtId="0" fontId="3" fillId="0" borderId="0" xfId="2"/>
    <xf numFmtId="0" fontId="4" fillId="0" borderId="0" xfId="2" applyFont="1" applyAlignment="1">
      <alignment horizontal="left" vertical="center" wrapText="1"/>
    </xf>
    <xf numFmtId="0" fontId="12" fillId="0" borderId="0" xfId="2" applyFont="1"/>
    <xf numFmtId="0" fontId="13" fillId="0" borderId="0" xfId="2" applyFont="1" applyAlignment="1">
      <alignment horizontal="center"/>
    </xf>
    <xf numFmtId="0" fontId="12" fillId="0" borderId="3" xfId="2" applyFont="1" applyBorder="1"/>
    <xf numFmtId="0" fontId="10" fillId="0" borderId="0" xfId="2" applyFont="1"/>
    <xf numFmtId="0" fontId="10" fillId="0" borderId="0" xfId="2" applyFont="1" applyAlignment="1">
      <alignment horizontal="center"/>
    </xf>
    <xf numFmtId="0" fontId="10" fillId="3" borderId="4" xfId="2" applyFont="1" applyFill="1" applyBorder="1" applyAlignment="1" applyProtection="1">
      <alignment horizontal="left" vertical="top" wrapText="1"/>
      <protection locked="0"/>
    </xf>
    <xf numFmtId="0" fontId="10" fillId="3" borderId="7" xfId="2" applyFont="1" applyFill="1" applyBorder="1" applyAlignment="1" applyProtection="1">
      <alignment horizontal="left" vertical="top" wrapText="1"/>
      <protection locked="0"/>
    </xf>
    <xf numFmtId="0" fontId="10" fillId="3" borderId="9" xfId="2" applyFont="1" applyFill="1" applyBorder="1" applyAlignment="1" applyProtection="1">
      <alignment horizontal="left" vertical="top" wrapText="1"/>
      <protection locked="0"/>
    </xf>
    <xf numFmtId="0" fontId="16" fillId="0" borderId="0" xfId="2" applyFont="1"/>
    <xf numFmtId="0" fontId="10" fillId="0" borderId="0" xfId="2" applyFont="1" applyAlignment="1">
      <alignment horizontal="left"/>
    </xf>
    <xf numFmtId="0" fontId="17" fillId="0" borderId="0" xfId="3" applyAlignment="1" applyProtection="1"/>
    <xf numFmtId="0" fontId="10" fillId="4" borderId="12" xfId="2" applyFont="1" applyFill="1" applyBorder="1" applyAlignment="1">
      <alignment horizontal="left"/>
    </xf>
    <xf numFmtId="0" fontId="18" fillId="6" borderId="0" xfId="2" applyFont="1" applyFill="1" applyAlignment="1">
      <alignment horizontal="center"/>
    </xf>
    <xf numFmtId="0" fontId="6" fillId="0" borderId="0" xfId="2" applyFont="1" applyAlignment="1">
      <alignment horizontal="center"/>
    </xf>
    <xf numFmtId="0" fontId="16" fillId="7" borderId="12" xfId="2" applyFont="1" applyFill="1" applyBorder="1" applyAlignment="1">
      <alignment horizontal="center"/>
    </xf>
    <xf numFmtId="0" fontId="10" fillId="3" borderId="12" xfId="2" applyFont="1" applyFill="1" applyBorder="1" applyAlignment="1" applyProtection="1">
      <alignment horizontal="left"/>
      <protection locked="0"/>
    </xf>
    <xf numFmtId="0" fontId="10" fillId="4" borderId="12" xfId="2" applyFont="1" applyFill="1" applyBorder="1" applyAlignment="1">
      <alignment horizontal="center"/>
    </xf>
    <xf numFmtId="0" fontId="19" fillId="8" borderId="0" xfId="2" applyFont="1" applyFill="1" applyAlignment="1">
      <alignment horizontal="center"/>
    </xf>
    <xf numFmtId="0" fontId="20" fillId="4" borderId="12" xfId="2" applyFont="1" applyFill="1" applyBorder="1" applyAlignment="1">
      <alignment horizontal="left"/>
    </xf>
    <xf numFmtId="0" fontId="17" fillId="4" borderId="12" xfId="3" applyFill="1" applyBorder="1" applyAlignment="1" applyProtection="1">
      <alignment horizontal="left"/>
    </xf>
    <xf numFmtId="0" fontId="16" fillId="7" borderId="12" xfId="2" applyFont="1" applyFill="1" applyBorder="1" applyAlignment="1">
      <alignment horizontal="center" wrapText="1"/>
    </xf>
    <xf numFmtId="0" fontId="10" fillId="0" borderId="5" xfId="2" applyFont="1" applyBorder="1"/>
    <xf numFmtId="0" fontId="21" fillId="4" borderId="12" xfId="2" applyFont="1" applyFill="1" applyBorder="1" applyAlignment="1">
      <alignment horizontal="left"/>
    </xf>
    <xf numFmtId="0" fontId="16" fillId="0" borderId="0" xfId="2" applyFont="1" applyAlignment="1">
      <alignment horizontal="center"/>
    </xf>
    <xf numFmtId="0" fontId="16" fillId="5" borderId="12" xfId="2" applyFont="1" applyFill="1" applyBorder="1" applyAlignment="1">
      <alignment horizontal="center"/>
    </xf>
    <xf numFmtId="0" fontId="16" fillId="5" borderId="12" xfId="2" applyFont="1" applyFill="1" applyBorder="1" applyAlignment="1">
      <alignment horizontal="center" wrapText="1"/>
    </xf>
    <xf numFmtId="0" fontId="13" fillId="0" borderId="0" xfId="2" applyFont="1"/>
    <xf numFmtId="0" fontId="13" fillId="0" borderId="0" xfId="2" applyFont="1" applyAlignment="1" applyProtection="1">
      <alignment horizontal="center"/>
      <protection locked="0"/>
    </xf>
    <xf numFmtId="49" fontId="10" fillId="3" borderId="13" xfId="2" applyNumberFormat="1" applyFont="1" applyFill="1" applyBorder="1" applyProtection="1">
      <protection locked="0"/>
    </xf>
    <xf numFmtId="0" fontId="10" fillId="5" borderId="12" xfId="2" applyFont="1" applyFill="1" applyBorder="1" applyAlignment="1">
      <alignment horizontal="center"/>
    </xf>
    <xf numFmtId="3" fontId="10" fillId="3" borderId="12" xfId="2" applyNumberFormat="1" applyFont="1" applyFill="1" applyBorder="1" applyProtection="1">
      <protection locked="0"/>
    </xf>
    <xf numFmtId="0" fontId="10" fillId="3" borderId="12" xfId="2" applyFont="1" applyFill="1" applyBorder="1" applyAlignment="1" applyProtection="1">
      <alignment horizontal="center"/>
      <protection locked="0"/>
    </xf>
    <xf numFmtId="0" fontId="3" fillId="3" borderId="1" xfId="2" applyFill="1" applyBorder="1" applyAlignment="1" applyProtection="1">
      <alignment horizontal="left"/>
      <protection locked="0"/>
    </xf>
    <xf numFmtId="0" fontId="3" fillId="3" borderId="2" xfId="2" applyFill="1" applyBorder="1" applyAlignment="1" applyProtection="1">
      <alignment horizontal="left"/>
      <protection locked="0"/>
    </xf>
    <xf numFmtId="0" fontId="10" fillId="3" borderId="3" xfId="2" applyFont="1" applyFill="1" applyBorder="1" applyAlignment="1" applyProtection="1">
      <alignment horizontal="left"/>
      <protection locked="0"/>
    </xf>
    <xf numFmtId="0" fontId="10" fillId="0" borderId="0" xfId="2" applyFont="1" applyAlignment="1">
      <alignment wrapText="1"/>
    </xf>
    <xf numFmtId="0" fontId="10" fillId="4" borderId="4" xfId="2" applyFont="1" applyFill="1" applyBorder="1"/>
    <xf numFmtId="0" fontId="10" fillId="4" borderId="13" xfId="2" applyFont="1" applyFill="1" applyBorder="1"/>
    <xf numFmtId="0" fontId="10" fillId="4" borderId="12" xfId="2" applyFont="1" applyFill="1" applyBorder="1"/>
    <xf numFmtId="164" fontId="10" fillId="3" borderId="12" xfId="2" applyNumberFormat="1" applyFont="1" applyFill="1" applyBorder="1" applyAlignment="1" applyProtection="1">
      <alignment horizontal="center"/>
      <protection locked="0"/>
    </xf>
    <xf numFmtId="0" fontId="10" fillId="3" borderId="1" xfId="2" applyFont="1" applyFill="1" applyBorder="1" applyAlignment="1" applyProtection="1">
      <alignment horizontal="left"/>
      <protection locked="0"/>
    </xf>
    <xf numFmtId="0" fontId="10" fillId="3" borderId="2" xfId="2" applyFont="1" applyFill="1" applyBorder="1" applyAlignment="1" applyProtection="1">
      <alignment horizontal="left"/>
      <protection locked="0"/>
    </xf>
    <xf numFmtId="0" fontId="10" fillId="0" borderId="0" xfId="2" applyFont="1" applyAlignment="1">
      <alignment horizontal="left" indent="1"/>
    </xf>
    <xf numFmtId="0" fontId="16" fillId="7" borderId="1" xfId="2" applyFont="1" applyFill="1" applyBorder="1"/>
    <xf numFmtId="0" fontId="16" fillId="7" borderId="12" xfId="2" applyFont="1" applyFill="1" applyBorder="1"/>
    <xf numFmtId="0" fontId="16" fillId="5" borderId="1" xfId="2" applyFont="1" applyFill="1" applyBorder="1" applyAlignment="1">
      <alignment horizontal="center" wrapText="1"/>
    </xf>
    <xf numFmtId="0" fontId="16" fillId="9" borderId="0" xfId="2" applyFont="1" applyFill="1" applyAlignment="1">
      <alignment horizontal="center" wrapText="1"/>
    </xf>
    <xf numFmtId="0" fontId="19" fillId="0" borderId="0" xfId="2" applyFont="1" applyAlignment="1">
      <alignment horizontal="center"/>
    </xf>
    <xf numFmtId="0" fontId="6" fillId="0" borderId="0" xfId="2" applyFont="1"/>
    <xf numFmtId="165" fontId="10" fillId="0" borderId="0" xfId="2" applyNumberFormat="1" applyFont="1" applyProtection="1">
      <protection locked="0"/>
    </xf>
    <xf numFmtId="0" fontId="10" fillId="0" borderId="0" xfId="2" applyFont="1" applyProtection="1">
      <protection locked="0"/>
    </xf>
    <xf numFmtId="0" fontId="10" fillId="4" borderId="6" xfId="2" applyFont="1" applyFill="1" applyBorder="1"/>
    <xf numFmtId="0" fontId="10" fillId="3" borderId="12" xfId="2" applyFont="1" applyFill="1" applyBorder="1"/>
    <xf numFmtId="165" fontId="10" fillId="3" borderId="12" xfId="2" applyNumberFormat="1" applyFont="1" applyFill="1" applyBorder="1" applyAlignment="1" applyProtection="1">
      <alignment horizontal="center"/>
      <protection locked="0"/>
    </xf>
    <xf numFmtId="0" fontId="19" fillId="8" borderId="12" xfId="2" applyFont="1" applyFill="1" applyBorder="1" applyAlignment="1">
      <alignment horizontal="center"/>
    </xf>
    <xf numFmtId="0" fontId="10" fillId="4" borderId="1" xfId="2" applyFont="1" applyFill="1" applyBorder="1"/>
    <xf numFmtId="0" fontId="24" fillId="0" borderId="5" xfId="2" applyFont="1" applyBorder="1"/>
    <xf numFmtId="0" fontId="25" fillId="0" borderId="0" xfId="2" applyFont="1"/>
    <xf numFmtId="0" fontId="4" fillId="0" borderId="0" xfId="2" applyFont="1"/>
    <xf numFmtId="3" fontId="10" fillId="0" borderId="0" xfId="2" applyNumberFormat="1" applyFont="1"/>
    <xf numFmtId="0" fontId="3" fillId="0" borderId="8" xfId="2" applyBorder="1"/>
    <xf numFmtId="3" fontId="10" fillId="0" borderId="12" xfId="2" applyNumberFormat="1" applyFont="1" applyBorder="1" applyAlignment="1">
      <alignment horizontal="right"/>
    </xf>
    <xf numFmtId="0" fontId="16" fillId="9" borderId="12" xfId="2" applyFont="1" applyFill="1" applyBorder="1" applyAlignment="1">
      <alignment wrapText="1"/>
    </xf>
    <xf numFmtId="3" fontId="10" fillId="9" borderId="14" xfId="2" applyNumberFormat="1" applyFont="1" applyFill="1" applyBorder="1" applyAlignment="1" applyProtection="1">
      <alignment horizontal="right"/>
      <protection locked="0"/>
    </xf>
    <xf numFmtId="3" fontId="10" fillId="3" borderId="14" xfId="2" applyNumberFormat="1" applyFont="1" applyFill="1" applyBorder="1" applyAlignment="1" applyProtection="1">
      <alignment horizontal="left" vertical="top" wrapText="1"/>
      <protection locked="0"/>
    </xf>
    <xf numFmtId="0" fontId="16" fillId="9" borderId="14" xfId="2" applyFont="1" applyFill="1" applyBorder="1" applyAlignment="1">
      <alignment wrapText="1"/>
    </xf>
    <xf numFmtId="4" fontId="10" fillId="0" borderId="12" xfId="2" applyNumberFormat="1" applyFont="1" applyBorder="1" applyAlignment="1">
      <alignment horizontal="right"/>
    </xf>
    <xf numFmtId="4" fontId="10" fillId="3" borderId="12" xfId="2" applyNumberFormat="1" applyFont="1" applyFill="1" applyBorder="1" applyAlignment="1" applyProtection="1">
      <alignment horizontal="center"/>
      <protection locked="0"/>
    </xf>
    <xf numFmtId="3" fontId="10" fillId="0" borderId="12" xfId="2" applyNumberFormat="1" applyFont="1" applyBorder="1" applyAlignment="1">
      <alignment horizontal="center"/>
    </xf>
    <xf numFmtId="3" fontId="10" fillId="0" borderId="14" xfId="2" applyNumberFormat="1" applyFont="1" applyBorder="1" applyAlignment="1">
      <alignment horizontal="right"/>
    </xf>
    <xf numFmtId="3" fontId="10" fillId="3" borderId="14" xfId="2" applyNumberFormat="1" applyFont="1" applyFill="1" applyBorder="1" applyProtection="1">
      <protection locked="0"/>
    </xf>
    <xf numFmtId="0" fontId="16" fillId="9" borderId="14" xfId="2" applyFont="1" applyFill="1" applyBorder="1"/>
    <xf numFmtId="3" fontId="10" fillId="3" borderId="13" xfId="2" applyNumberFormat="1" applyFont="1" applyFill="1" applyBorder="1" applyProtection="1">
      <protection locked="0"/>
    </xf>
    <xf numFmtId="0" fontId="16" fillId="9" borderId="13" xfId="2" applyFont="1" applyFill="1" applyBorder="1"/>
    <xf numFmtId="0" fontId="16" fillId="9" borderId="14" xfId="2" applyFont="1" applyFill="1" applyBorder="1" applyAlignment="1">
      <alignment vertical="top" wrapText="1"/>
    </xf>
    <xf numFmtId="0" fontId="16" fillId="9" borderId="13" xfId="2" applyFont="1" applyFill="1" applyBorder="1" applyAlignment="1">
      <alignment vertical="top" wrapText="1"/>
    </xf>
    <xf numFmtId="0" fontId="16" fillId="9" borderId="13" xfId="2" applyFont="1" applyFill="1" applyBorder="1" applyAlignment="1">
      <alignment wrapText="1"/>
    </xf>
    <xf numFmtId="3" fontId="10" fillId="0" borderId="13" xfId="2" applyNumberFormat="1" applyFont="1" applyBorder="1" applyAlignment="1">
      <alignment horizontal="right"/>
    </xf>
    <xf numFmtId="0" fontId="16" fillId="9" borderId="12" xfId="2" applyFont="1" applyFill="1" applyBorder="1"/>
    <xf numFmtId="3" fontId="10" fillId="0" borderId="15" xfId="2" applyNumberFormat="1" applyFont="1" applyBorder="1" applyAlignment="1">
      <alignment horizontal="right"/>
    </xf>
    <xf numFmtId="3" fontId="10" fillId="3" borderId="15" xfId="2" applyNumberFormat="1" applyFont="1" applyFill="1" applyBorder="1" applyProtection="1">
      <protection locked="0"/>
    </xf>
    <xf numFmtId="0" fontId="16" fillId="9" borderId="15" xfId="2" applyFont="1" applyFill="1" applyBorder="1"/>
    <xf numFmtId="0" fontId="27" fillId="0" borderId="8" xfId="2" applyFont="1" applyBorder="1" applyAlignment="1">
      <alignment horizontal="center" vertical="center"/>
    </xf>
    <xf numFmtId="0" fontId="16" fillId="5" borderId="12" xfId="2" applyFont="1" applyFill="1" applyBorder="1" applyAlignment="1">
      <alignment horizontal="center" vertical="center" wrapText="1"/>
    </xf>
    <xf numFmtId="0" fontId="24" fillId="0" borderId="0" xfId="2" applyFont="1"/>
    <xf numFmtId="0" fontId="28" fillId="0" borderId="0" xfId="2" applyFont="1"/>
    <xf numFmtId="49" fontId="10" fillId="3" borderId="12" xfId="2" applyNumberFormat="1" applyFont="1" applyFill="1" applyBorder="1" applyAlignment="1" applyProtection="1">
      <alignment horizontal="left"/>
      <protection locked="0"/>
    </xf>
    <xf numFmtId="1" fontId="10" fillId="0" borderId="0" xfId="2" applyNumberFormat="1" applyFont="1" applyAlignment="1">
      <alignment horizontal="center"/>
    </xf>
    <xf numFmtId="0" fontId="10" fillId="0" borderId="0" xfId="2" applyFont="1" applyAlignment="1" applyProtection="1">
      <alignment horizontal="center"/>
      <protection locked="0"/>
    </xf>
    <xf numFmtId="1" fontId="10" fillId="3" borderId="12" xfId="2" applyNumberFormat="1" applyFont="1" applyFill="1" applyBorder="1" applyAlignment="1" applyProtection="1">
      <alignment horizontal="left"/>
      <protection locked="0"/>
    </xf>
    <xf numFmtId="1" fontId="10" fillId="3" borderId="3" xfId="2" applyNumberFormat="1" applyFont="1" applyFill="1" applyBorder="1" applyAlignment="1" applyProtection="1">
      <alignment horizontal="left"/>
      <protection locked="0"/>
    </xf>
    <xf numFmtId="0" fontId="29" fillId="0" borderId="0" xfId="2" applyFont="1"/>
    <xf numFmtId="3" fontId="10" fillId="0" borderId="0" xfId="2" applyNumberFormat="1" applyFont="1" applyProtection="1">
      <protection locked="0"/>
    </xf>
    <xf numFmtId="3" fontId="10" fillId="3" borderId="12" xfId="2" applyNumberFormat="1" applyFont="1" applyFill="1" applyBorder="1" applyAlignment="1" applyProtection="1">
      <alignment wrapText="1"/>
      <protection locked="0"/>
    </xf>
    <xf numFmtId="3" fontId="10" fillId="9" borderId="12" xfId="2" applyNumberFormat="1" applyFont="1" applyFill="1" applyBorder="1" applyAlignment="1" applyProtection="1">
      <alignment horizontal="left" vertical="top" wrapText="1"/>
      <protection locked="0"/>
    </xf>
    <xf numFmtId="3" fontId="10" fillId="3" borderId="12" xfId="2" applyNumberFormat="1" applyFont="1" applyFill="1" applyBorder="1" applyAlignment="1" applyProtection="1">
      <alignment horizontal="left" vertical="top" wrapText="1"/>
      <protection locked="0"/>
    </xf>
    <xf numFmtId="4" fontId="10" fillId="3" borderId="12" xfId="2" applyNumberFormat="1" applyFont="1" applyFill="1" applyBorder="1" applyAlignment="1" applyProtection="1">
      <alignment horizontal="right"/>
      <protection locked="0"/>
    </xf>
    <xf numFmtId="0" fontId="16" fillId="5" borderId="3" xfId="2" applyFont="1" applyFill="1" applyBorder="1" applyAlignment="1">
      <alignment horizontal="center" vertical="center" wrapText="1"/>
    </xf>
    <xf numFmtId="37" fontId="32" fillId="0" borderId="0" xfId="2" applyNumberFormat="1" applyFont="1" applyAlignment="1">
      <alignment horizontal="right"/>
    </xf>
    <xf numFmtId="0" fontId="33" fillId="0" borderId="0" xfId="2" applyFont="1"/>
    <xf numFmtId="3" fontId="32" fillId="3" borderId="12" xfId="2" applyNumberFormat="1" applyFont="1" applyFill="1" applyBorder="1" applyAlignment="1" applyProtection="1">
      <alignment horizontal="right"/>
      <protection locked="0"/>
    </xf>
    <xf numFmtId="0" fontId="32" fillId="0" borderId="0" xfId="2" applyFont="1" applyAlignment="1">
      <alignment horizontal="left"/>
    </xf>
    <xf numFmtId="0" fontId="32" fillId="0" borderId="0" xfId="2" applyFont="1" applyAlignment="1">
      <alignment horizontal="left" indent="1"/>
    </xf>
    <xf numFmtId="166" fontId="32" fillId="0" borderId="0" xfId="4" applyNumberFormat="1" applyFont="1" applyBorder="1" applyAlignment="1" applyProtection="1">
      <alignment horizontal="center"/>
    </xf>
    <xf numFmtId="166" fontId="32" fillId="0" borderId="0" xfId="4" applyNumberFormat="1" applyFont="1" applyAlignment="1" applyProtection="1">
      <alignment horizontal="center"/>
    </xf>
    <xf numFmtId="0" fontId="32" fillId="0" borderId="0" xfId="2" applyFont="1"/>
    <xf numFmtId="166" fontId="32" fillId="0" borderId="0" xfId="4" applyNumberFormat="1" applyFont="1" applyBorder="1" applyAlignment="1" applyProtection="1">
      <alignment horizontal="center" wrapText="1"/>
    </xf>
    <xf numFmtId="0" fontId="16" fillId="0" borderId="0" xfId="2" applyFont="1" applyAlignment="1">
      <alignment horizontal="left"/>
    </xf>
    <xf numFmtId="37" fontId="32" fillId="0" borderId="10" xfId="2" applyNumberFormat="1" applyFont="1" applyBorder="1" applyAlignment="1">
      <alignment horizontal="right"/>
    </xf>
    <xf numFmtId="1" fontId="32" fillId="3" borderId="12" xfId="2" applyNumberFormat="1" applyFont="1" applyFill="1" applyBorder="1" applyAlignment="1">
      <alignment horizontal="center"/>
    </xf>
    <xf numFmtId="0" fontId="32" fillId="3" borderId="12" xfId="2" applyFont="1" applyFill="1" applyBorder="1" applyAlignment="1">
      <alignment horizontal="center"/>
    </xf>
    <xf numFmtId="0" fontId="1" fillId="0" borderId="0" xfId="5"/>
    <xf numFmtId="1" fontId="10" fillId="3" borderId="12" xfId="2" applyNumberFormat="1" applyFont="1" applyFill="1" applyBorder="1" applyAlignment="1">
      <alignment horizontal="center"/>
    </xf>
    <xf numFmtId="0" fontId="10" fillId="3" borderId="12" xfId="2" applyFont="1" applyFill="1" applyBorder="1" applyAlignment="1">
      <alignment horizontal="center"/>
    </xf>
    <xf numFmtId="1" fontId="16" fillId="5" borderId="12" xfId="2" applyNumberFormat="1" applyFont="1" applyFill="1" applyBorder="1" applyAlignment="1" applyProtection="1">
      <alignment horizontal="center"/>
      <protection locked="0"/>
    </xf>
    <xf numFmtId="1" fontId="16" fillId="5" borderId="12" xfId="2" applyNumberFormat="1" applyFont="1" applyFill="1" applyBorder="1" applyAlignment="1" applyProtection="1">
      <alignment horizontal="center" wrapText="1"/>
      <protection locked="0"/>
    </xf>
    <xf numFmtId="0" fontId="16" fillId="5" borderId="13" xfId="2" applyFont="1" applyFill="1" applyBorder="1" applyAlignment="1">
      <alignment horizontal="center"/>
    </xf>
    <xf numFmtId="0" fontId="16" fillId="5" borderId="15" xfId="2" applyFont="1" applyFill="1" applyBorder="1" applyAlignment="1">
      <alignment horizontal="center"/>
    </xf>
    <xf numFmtId="0" fontId="10" fillId="0" borderId="0" xfId="2" applyFont="1" applyAlignment="1">
      <alignment horizontal="centerContinuous"/>
    </xf>
    <xf numFmtId="0" fontId="34" fillId="0" borderId="0" xfId="2" applyFont="1" applyAlignment="1">
      <alignment horizontal="left"/>
    </xf>
    <xf numFmtId="0" fontId="35" fillId="0" borderId="0" xfId="2" applyFont="1"/>
    <xf numFmtId="1" fontId="2" fillId="2" borderId="12" xfId="1" applyNumberFormat="1" applyBorder="1" applyAlignment="1">
      <alignment horizontal="center"/>
    </xf>
    <xf numFmtId="0" fontId="36" fillId="2" borderId="12" xfId="1" applyFont="1" applyBorder="1" applyAlignment="1">
      <alignment horizontal="center"/>
    </xf>
    <xf numFmtId="0" fontId="1" fillId="0" borderId="12" xfId="5" applyBorder="1"/>
    <xf numFmtId="0" fontId="16" fillId="0" borderId="12" xfId="2" applyFont="1" applyBorder="1" applyAlignment="1">
      <alignment wrapText="1"/>
    </xf>
    <xf numFmtId="0" fontId="34" fillId="0" borderId="0" xfId="2" applyFont="1" applyAlignment="1">
      <alignment horizontal="left" vertical="top"/>
    </xf>
    <xf numFmtId="167" fontId="10" fillId="0" borderId="0" xfId="4" applyNumberFormat="1" applyFont="1" applyAlignment="1" applyProtection="1">
      <alignment horizontal="right"/>
    </xf>
    <xf numFmtId="0" fontId="10" fillId="0" borderId="0" xfId="2" applyFont="1" applyAlignment="1">
      <alignment horizontal="left" indent="2"/>
    </xf>
    <xf numFmtId="37" fontId="10" fillId="3" borderId="12" xfId="6" applyNumberFormat="1" applyFont="1" applyFill="1" applyBorder="1" applyAlignment="1" applyProtection="1">
      <alignment horizontal="right"/>
      <protection locked="0"/>
    </xf>
    <xf numFmtId="167" fontId="10" fillId="0" borderId="0" xfId="4" applyNumberFormat="1" applyFont="1" applyBorder="1" applyAlignment="1" applyProtection="1">
      <alignment horizontal="right"/>
    </xf>
    <xf numFmtId="167" fontId="10" fillId="0" borderId="0" xfId="6" applyNumberFormat="1" applyFont="1" applyBorder="1" applyAlignment="1" applyProtection="1">
      <alignment horizontal="right"/>
    </xf>
    <xf numFmtId="37" fontId="10" fillId="4" borderId="12" xfId="6" applyNumberFormat="1" applyFont="1" applyFill="1" applyBorder="1" applyAlignment="1" applyProtection="1">
      <alignment horizontal="right"/>
      <protection locked="0"/>
    </xf>
    <xf numFmtId="0" fontId="10" fillId="3" borderId="12" xfId="2" applyFont="1" applyFill="1" applyBorder="1" applyAlignment="1" applyProtection="1">
      <alignment horizontal="right"/>
      <protection locked="0"/>
    </xf>
    <xf numFmtId="0" fontId="10" fillId="0" borderId="0" xfId="2" applyFont="1" applyAlignment="1">
      <alignment horizontal="left" wrapText="1" indent="1"/>
    </xf>
    <xf numFmtId="0" fontId="10" fillId="0" borderId="0" xfId="2" applyFont="1" applyAlignment="1">
      <alignment horizontal="right"/>
    </xf>
    <xf numFmtId="0" fontId="37" fillId="0" borderId="0" xfId="2" applyFont="1" applyAlignment="1">
      <alignment horizontal="center"/>
    </xf>
    <xf numFmtId="0" fontId="16" fillId="5" borderId="12" xfId="2" applyFont="1" applyFill="1" applyBorder="1" applyAlignment="1" applyProtection="1">
      <alignment horizontal="center"/>
      <protection locked="0"/>
    </xf>
    <xf numFmtId="0" fontId="19" fillId="8" borderId="12" xfId="2" applyFont="1" applyFill="1" applyBorder="1" applyAlignment="1">
      <alignment horizontal="centerContinuous"/>
    </xf>
    <xf numFmtId="0" fontId="10" fillId="0" borderId="7" xfId="2" applyFont="1" applyBorder="1"/>
    <xf numFmtId="10" fontId="10" fillId="0" borderId="21" xfId="2" applyNumberFormat="1" applyFont="1" applyBorder="1"/>
    <xf numFmtId="10" fontId="10" fillId="0" borderId="22" xfId="2" applyNumberFormat="1" applyFont="1" applyBorder="1"/>
    <xf numFmtId="0" fontId="10" fillId="0" borderId="22" xfId="2" applyFont="1" applyBorder="1"/>
    <xf numFmtId="0" fontId="10" fillId="0" borderId="23" xfId="2" applyFont="1" applyBorder="1"/>
    <xf numFmtId="0" fontId="10" fillId="0" borderId="24" xfId="2" applyFont="1" applyBorder="1"/>
    <xf numFmtId="0" fontId="10" fillId="0" borderId="25" xfId="2" applyFont="1" applyBorder="1"/>
    <xf numFmtId="0" fontId="10" fillId="0" borderId="26" xfId="2" applyFont="1" applyBorder="1"/>
    <xf numFmtId="0" fontId="10" fillId="0" borderId="27" xfId="2" applyFont="1" applyBorder="1"/>
    <xf numFmtId="0" fontId="10" fillId="0" borderId="28" xfId="2" applyFont="1" applyBorder="1"/>
    <xf numFmtId="0" fontId="10" fillId="4" borderId="29" xfId="2" applyFont="1" applyFill="1" applyBorder="1"/>
    <xf numFmtId="0" fontId="10" fillId="4" borderId="30" xfId="2" applyFont="1" applyFill="1" applyBorder="1"/>
    <xf numFmtId="0" fontId="10" fillId="4" borderId="31" xfId="2" applyFont="1" applyFill="1" applyBorder="1"/>
    <xf numFmtId="0" fontId="10" fillId="4" borderId="32" xfId="2" applyFont="1" applyFill="1" applyBorder="1"/>
    <xf numFmtId="0" fontId="19" fillId="8" borderId="3" xfId="2" applyFont="1" applyFill="1" applyBorder="1" applyAlignment="1">
      <alignment horizontal="center"/>
    </xf>
    <xf numFmtId="0" fontId="10" fillId="4" borderId="33" xfId="2" applyFont="1" applyFill="1" applyBorder="1"/>
    <xf numFmtId="0" fontId="10" fillId="4" borderId="34" xfId="2" applyFont="1" applyFill="1" applyBorder="1"/>
    <xf numFmtId="0" fontId="10" fillId="4" borderId="35" xfId="2" applyFont="1" applyFill="1" applyBorder="1"/>
    <xf numFmtId="0" fontId="13" fillId="0" borderId="0" xfId="2" applyFont="1" applyAlignment="1">
      <alignment horizontal="left"/>
    </xf>
    <xf numFmtId="0" fontId="3" fillId="3" borderId="12" xfId="2" applyFill="1" applyBorder="1" applyAlignment="1" applyProtection="1">
      <alignment horizontal="right"/>
      <protection locked="0"/>
    </xf>
    <xf numFmtId="9" fontId="10" fillId="3" borderId="3" xfId="2" applyNumberFormat="1" applyFont="1" applyFill="1" applyBorder="1" applyAlignment="1" applyProtection="1">
      <alignment horizontal="right"/>
      <protection locked="0"/>
    </xf>
    <xf numFmtId="9" fontId="10" fillId="3" borderId="12" xfId="2" applyNumberFormat="1" applyFont="1" applyFill="1" applyBorder="1" applyAlignment="1" applyProtection="1">
      <alignment horizontal="right"/>
      <protection locked="0"/>
    </xf>
    <xf numFmtId="9" fontId="10" fillId="10" borderId="12" xfId="2" applyNumberFormat="1" applyFont="1" applyFill="1" applyBorder="1" applyProtection="1">
      <protection locked="0"/>
    </xf>
    <xf numFmtId="9" fontId="10" fillId="0" borderId="0" xfId="2" applyNumberFormat="1" applyFont="1" applyProtection="1">
      <protection locked="0"/>
    </xf>
    <xf numFmtId="9" fontId="10" fillId="10" borderId="0" xfId="2" applyNumberFormat="1" applyFont="1" applyFill="1" applyProtection="1">
      <protection locked="0"/>
    </xf>
    <xf numFmtId="0" fontId="10" fillId="0" borderId="0" xfId="2" applyFont="1" applyAlignment="1">
      <alignment horizontal="left" indent="3"/>
    </xf>
    <xf numFmtId="168" fontId="32" fillId="3" borderId="12" xfId="2" applyNumberFormat="1" applyFont="1" applyFill="1" applyBorder="1" applyAlignment="1" applyProtection="1">
      <alignment horizontal="right"/>
      <protection locked="0"/>
    </xf>
    <xf numFmtId="168" fontId="32" fillId="3" borderId="3" xfId="2" applyNumberFormat="1" applyFont="1" applyFill="1" applyBorder="1" applyAlignment="1" applyProtection="1">
      <alignment horizontal="right"/>
      <protection locked="0"/>
    </xf>
    <xf numFmtId="168" fontId="32" fillId="4" borderId="12" xfId="2" applyNumberFormat="1" applyFont="1" applyFill="1" applyBorder="1" applyAlignment="1" applyProtection="1">
      <alignment horizontal="right"/>
      <protection locked="0"/>
    </xf>
    <xf numFmtId="9" fontId="32" fillId="3" borderId="12" xfId="2" applyNumberFormat="1" applyFont="1" applyFill="1" applyBorder="1" applyAlignment="1" applyProtection="1">
      <alignment horizontal="right"/>
      <protection locked="0"/>
    </xf>
    <xf numFmtId="9" fontId="32" fillId="3" borderId="3" xfId="2" applyNumberFormat="1" applyFont="1" applyFill="1" applyBorder="1" applyAlignment="1" applyProtection="1">
      <alignment horizontal="right"/>
      <protection locked="0"/>
    </xf>
    <xf numFmtId="9" fontId="32" fillId="4" borderId="12" xfId="2" applyNumberFormat="1" applyFont="1" applyFill="1" applyBorder="1" applyAlignment="1" applyProtection="1">
      <alignment horizontal="right"/>
      <protection locked="0"/>
    </xf>
    <xf numFmtId="168" fontId="32" fillId="4" borderId="3" xfId="2" applyNumberFormat="1" applyFont="1" applyFill="1" applyBorder="1" applyAlignment="1" applyProtection="1">
      <alignment horizontal="right"/>
      <protection locked="0"/>
    </xf>
    <xf numFmtId="168" fontId="10" fillId="10" borderId="12" xfId="2" applyNumberFormat="1" applyFont="1" applyFill="1" applyBorder="1" applyProtection="1">
      <protection locked="0"/>
    </xf>
    <xf numFmtId="0" fontId="10" fillId="10" borderId="0" xfId="2" applyFont="1" applyFill="1" applyAlignment="1" applyProtection="1">
      <alignment horizontal="center"/>
      <protection locked="0"/>
    </xf>
    <xf numFmtId="0" fontId="16" fillId="5" borderId="12" xfId="2" applyFont="1" applyFill="1" applyBorder="1" applyAlignment="1">
      <alignment horizontal="center" vertical="top" wrapText="1"/>
    </xf>
    <xf numFmtId="0" fontId="16" fillId="0" borderId="1" xfId="2" applyFont="1" applyBorder="1" applyAlignment="1">
      <alignment horizontal="center" vertical="top" wrapText="1"/>
    </xf>
    <xf numFmtId="0" fontId="38" fillId="0" borderId="0" xfId="2" applyFont="1"/>
    <xf numFmtId="0" fontId="16" fillId="0" borderId="0" xfId="2" applyFont="1" applyAlignment="1">
      <alignment horizontal="left" indent="2"/>
    </xf>
    <xf numFmtId="0" fontId="32" fillId="4" borderId="12" xfId="2" applyFont="1" applyFill="1" applyBorder="1" applyAlignment="1" applyProtection="1">
      <alignment horizontal="right"/>
      <protection locked="0"/>
    </xf>
    <xf numFmtId="0" fontId="10" fillId="10" borderId="0" xfId="2" applyFont="1" applyFill="1"/>
    <xf numFmtId="0" fontId="10" fillId="10" borderId="12" xfId="2" applyFont="1" applyFill="1" applyBorder="1"/>
    <xf numFmtId="0" fontId="3" fillId="0" borderId="0" xfId="2" applyProtection="1">
      <protection locked="0"/>
    </xf>
    <xf numFmtId="10" fontId="38" fillId="0" borderId="0" xfId="2" applyNumberFormat="1" applyFont="1" applyProtection="1">
      <protection locked="0"/>
    </xf>
    <xf numFmtId="0" fontId="17" fillId="0" borderId="0" xfId="3" applyFill="1" applyAlignment="1" applyProtection="1"/>
    <xf numFmtId="0" fontId="10" fillId="4" borderId="12" xfId="2" applyFont="1" applyFill="1" applyBorder="1" applyAlignment="1">
      <alignment horizontal="right"/>
    </xf>
    <xf numFmtId="0" fontId="18" fillId="0" borderId="0" xfId="2" applyFont="1" applyAlignment="1">
      <alignment horizontal="center"/>
    </xf>
    <xf numFmtId="0" fontId="18" fillId="6" borderId="12" xfId="2" applyFont="1" applyFill="1" applyBorder="1" applyAlignment="1">
      <alignment horizontal="center"/>
    </xf>
    <xf numFmtId="0" fontId="39" fillId="0" borderId="0" xfId="2" applyFont="1"/>
    <xf numFmtId="44" fontId="10" fillId="0" borderId="0" xfId="7" applyFont="1" applyProtection="1"/>
    <xf numFmtId="10" fontId="10" fillId="4" borderId="12" xfId="2" applyNumberFormat="1" applyFont="1" applyFill="1" applyBorder="1" applyAlignment="1">
      <alignment horizontal="center"/>
    </xf>
    <xf numFmtId="0" fontId="16" fillId="7" borderId="13" xfId="2" applyFont="1" applyFill="1" applyBorder="1" applyAlignment="1">
      <alignment horizontal="center"/>
    </xf>
    <xf numFmtId="0" fontId="16" fillId="7" borderId="3" xfId="2" applyFont="1" applyFill="1" applyBorder="1" applyAlignment="1">
      <alignment horizontal="center"/>
    </xf>
    <xf numFmtId="0" fontId="16" fillId="7" borderId="6" xfId="2" applyFont="1" applyFill="1" applyBorder="1" applyAlignment="1">
      <alignment horizontal="center"/>
    </xf>
    <xf numFmtId="0" fontId="16" fillId="7" borderId="15" xfId="2" applyFont="1" applyFill="1" applyBorder="1" applyAlignment="1">
      <alignment horizontal="center"/>
    </xf>
    <xf numFmtId="0" fontId="16" fillId="7" borderId="11" xfId="2" applyFont="1" applyFill="1" applyBorder="1" applyAlignment="1">
      <alignment horizontal="center"/>
    </xf>
    <xf numFmtId="0" fontId="37" fillId="0" borderId="0" xfId="2" applyFont="1" applyAlignment="1">
      <alignment horizontal="right"/>
    </xf>
    <xf numFmtId="0" fontId="18" fillId="0" borderId="0" xfId="2" applyFont="1" applyAlignment="1">
      <alignment horizontal="right"/>
    </xf>
    <xf numFmtId="0" fontId="16" fillId="7" borderId="4" xfId="2" applyFont="1" applyFill="1" applyBorder="1"/>
    <xf numFmtId="0" fontId="16" fillId="7" borderId="5" xfId="2" applyFont="1" applyFill="1" applyBorder="1"/>
    <xf numFmtId="0" fontId="16" fillId="7" borderId="13" xfId="2" applyFont="1" applyFill="1" applyBorder="1" applyAlignment="1">
      <alignment horizontal="centerContinuous"/>
    </xf>
    <xf numFmtId="0" fontId="16" fillId="7" borderId="15" xfId="2" applyFont="1" applyFill="1" applyBorder="1" applyAlignment="1">
      <alignment horizontal="centerContinuous"/>
    </xf>
    <xf numFmtId="3" fontId="32" fillId="0" borderId="12" xfId="6" applyNumberFormat="1" applyFont="1" applyFill="1" applyBorder="1" applyAlignment="1" applyProtection="1">
      <alignment horizontal="right"/>
    </xf>
    <xf numFmtId="3" fontId="32" fillId="3" borderId="12" xfId="6" applyNumberFormat="1" applyFont="1" applyFill="1" applyBorder="1" applyAlignment="1" applyProtection="1">
      <alignment horizontal="right"/>
      <protection locked="0"/>
    </xf>
    <xf numFmtId="0" fontId="10" fillId="0" borderId="12" xfId="2" applyFont="1" applyBorder="1" applyAlignment="1">
      <alignment wrapText="1"/>
    </xf>
    <xf numFmtId="0" fontId="10" fillId="0" borderId="8" xfId="2" applyFont="1" applyBorder="1"/>
    <xf numFmtId="0" fontId="10" fillId="0" borderId="1" xfId="2" applyFont="1" applyBorder="1"/>
    <xf numFmtId="0" fontId="10" fillId="0" borderId="9" xfId="2" applyFont="1" applyBorder="1"/>
    <xf numFmtId="0" fontId="10" fillId="0" borderId="4" xfId="2" applyFont="1" applyBorder="1"/>
    <xf numFmtId="0" fontId="16" fillId="0" borderId="0" xfId="2" applyFont="1" applyAlignment="1" applyProtection="1">
      <alignment horizontal="center" wrapText="1"/>
      <protection locked="0"/>
    </xf>
    <xf numFmtId="0" fontId="41" fillId="5" borderId="12" xfId="2" applyFont="1" applyFill="1" applyBorder="1" applyAlignment="1" applyProtection="1">
      <alignment horizontal="center" wrapText="1"/>
      <protection locked="0"/>
    </xf>
    <xf numFmtId="0" fontId="10" fillId="0" borderId="12" xfId="2" applyFont="1" applyBorder="1"/>
    <xf numFmtId="0" fontId="10" fillId="0" borderId="0" xfId="8" applyFont="1"/>
    <xf numFmtId="0" fontId="10" fillId="0" borderId="0" xfId="8" applyFont="1" applyAlignment="1">
      <alignment horizontal="center"/>
    </xf>
    <xf numFmtId="0" fontId="40" fillId="0" borderId="0" xfId="8" applyFont="1"/>
    <xf numFmtId="0" fontId="40" fillId="0" borderId="0" xfId="8" applyFont="1" applyAlignment="1">
      <alignment horizontal="center"/>
    </xf>
    <xf numFmtId="0" fontId="1" fillId="0" borderId="0" xfId="8"/>
    <xf numFmtId="0" fontId="10" fillId="0" borderId="0" xfId="8" applyFont="1" applyAlignment="1" applyProtection="1">
      <alignment horizontal="left"/>
      <protection locked="0"/>
    </xf>
    <xf numFmtId="0" fontId="10" fillId="0" borderId="7" xfId="8" applyFont="1" applyBorder="1"/>
    <xf numFmtId="0" fontId="16" fillId="0" borderId="8" xfId="8" applyFont="1" applyBorder="1"/>
    <xf numFmtId="2" fontId="32" fillId="3" borderId="12" xfId="8" applyNumberFormat="1" applyFont="1" applyFill="1" applyBorder="1" applyAlignment="1" applyProtection="1">
      <alignment horizontal="right"/>
      <protection locked="0"/>
    </xf>
    <xf numFmtId="0" fontId="10" fillId="0" borderId="0" xfId="8" applyFont="1" applyAlignment="1">
      <alignment horizontal="left" wrapText="1"/>
    </xf>
    <xf numFmtId="0" fontId="10" fillId="0" borderId="12" xfId="8" applyFont="1" applyBorder="1"/>
    <xf numFmtId="0" fontId="10" fillId="0" borderId="12" xfId="8" applyFont="1" applyBorder="1" applyAlignment="1">
      <alignment horizontal="center"/>
    </xf>
    <xf numFmtId="0" fontId="10" fillId="0" borderId="1" xfId="8" applyFont="1" applyBorder="1" applyAlignment="1">
      <alignment horizontal="left" wrapText="1"/>
    </xf>
    <xf numFmtId="0" fontId="40" fillId="0" borderId="12" xfId="8" applyFont="1" applyBorder="1" applyAlignment="1">
      <alignment horizontal="center"/>
    </xf>
    <xf numFmtId="5" fontId="32" fillId="5" borderId="12" xfId="8" applyNumberFormat="1" applyFont="1" applyFill="1" applyBorder="1" applyAlignment="1" applyProtection="1">
      <alignment horizontal="right"/>
      <protection locked="0"/>
    </xf>
    <xf numFmtId="0" fontId="10" fillId="5" borderId="1" xfId="8" applyFont="1" applyFill="1" applyBorder="1" applyAlignment="1">
      <alignment horizontal="left" wrapText="1" indent="2"/>
    </xf>
    <xf numFmtId="0" fontId="10" fillId="5" borderId="12" xfId="8" applyFont="1" applyFill="1" applyBorder="1"/>
    <xf numFmtId="0" fontId="40" fillId="5" borderId="12" xfId="8" applyFont="1" applyFill="1" applyBorder="1" applyAlignment="1">
      <alignment horizontal="center"/>
    </xf>
    <xf numFmtId="5" fontId="32" fillId="3" borderId="12" xfId="8" applyNumberFormat="1" applyFont="1" applyFill="1" applyBorder="1" applyAlignment="1" applyProtection="1">
      <alignment horizontal="right"/>
      <protection locked="0"/>
    </xf>
    <xf numFmtId="0" fontId="16" fillId="0" borderId="12" xfId="8" applyFont="1" applyBorder="1" applyAlignment="1">
      <alignment horizontal="left" wrapText="1"/>
    </xf>
    <xf numFmtId="0" fontId="10" fillId="0" borderId="1" xfId="8" applyFont="1" applyBorder="1" applyAlignment="1">
      <alignment horizontal="left" wrapText="1" indent="2"/>
    </xf>
    <xf numFmtId="5" fontId="16" fillId="0" borderId="12" xfId="8" applyNumberFormat="1" applyFont="1" applyBorder="1" applyAlignment="1">
      <alignment horizontal="right"/>
    </xf>
    <xf numFmtId="0" fontId="19" fillId="8" borderId="12" xfId="8" applyFont="1" applyFill="1" applyBorder="1" applyAlignment="1">
      <alignment horizontal="center"/>
    </xf>
    <xf numFmtId="0" fontId="10" fillId="0" borderId="13" xfId="8" applyFont="1" applyBorder="1"/>
    <xf numFmtId="0" fontId="40" fillId="11" borderId="0" xfId="8" applyFont="1" applyFill="1"/>
    <xf numFmtId="0" fontId="32" fillId="11" borderId="12" xfId="8" applyFont="1" applyFill="1" applyBorder="1"/>
    <xf numFmtId="0" fontId="41" fillId="0" borderId="12" xfId="8" applyFont="1" applyBorder="1"/>
    <xf numFmtId="0" fontId="16" fillId="11" borderId="1" xfId="8" applyFont="1" applyFill="1" applyBorder="1"/>
    <xf numFmtId="0" fontId="40" fillId="11" borderId="12" xfId="8" applyFont="1" applyFill="1" applyBorder="1"/>
    <xf numFmtId="0" fontId="40" fillId="11" borderId="12" xfId="8" applyFont="1" applyFill="1" applyBorder="1" applyAlignment="1">
      <alignment horizontal="center"/>
    </xf>
    <xf numFmtId="0" fontId="16" fillId="11" borderId="0" xfId="8" applyFont="1" applyFill="1"/>
    <xf numFmtId="0" fontId="41" fillId="5" borderId="38" xfId="8" applyFont="1" applyFill="1" applyBorder="1" applyAlignment="1" applyProtection="1">
      <alignment horizontal="center" wrapText="1"/>
      <protection locked="0"/>
    </xf>
    <xf numFmtId="0" fontId="41" fillId="5" borderId="14" xfId="8" applyFont="1" applyFill="1" applyBorder="1" applyAlignment="1" applyProtection="1">
      <alignment horizontal="center" wrapText="1"/>
      <protection locked="0"/>
    </xf>
    <xf numFmtId="0" fontId="10" fillId="0" borderId="1" xfId="8" applyFont="1" applyBorder="1"/>
    <xf numFmtId="0" fontId="10" fillId="0" borderId="2" xfId="8" applyFont="1" applyBorder="1"/>
    <xf numFmtId="0" fontId="16" fillId="0" borderId="3" xfId="8" applyFont="1" applyBorder="1"/>
    <xf numFmtId="0" fontId="10" fillId="0" borderId="3" xfId="8" applyFont="1" applyBorder="1"/>
    <xf numFmtId="0" fontId="16" fillId="0" borderId="2" xfId="8" applyFont="1" applyBorder="1" applyAlignment="1">
      <alignment horizontal="left" wrapText="1"/>
    </xf>
    <xf numFmtId="169" fontId="40" fillId="3" borderId="12" xfId="8" applyNumberFormat="1" applyFont="1" applyFill="1" applyBorder="1" applyAlignment="1" applyProtection="1">
      <alignment horizontal="right"/>
      <protection locked="0"/>
    </xf>
    <xf numFmtId="0" fontId="19" fillId="8" borderId="15" xfId="8" applyFont="1" applyFill="1" applyBorder="1" applyAlignment="1">
      <alignment horizontal="center"/>
    </xf>
    <xf numFmtId="168" fontId="40" fillId="3" borderId="12" xfId="8" applyNumberFormat="1" applyFont="1" applyFill="1" applyBorder="1" applyAlignment="1" applyProtection="1">
      <alignment horizontal="right"/>
      <protection locked="0"/>
    </xf>
    <xf numFmtId="0" fontId="40" fillId="0" borderId="12" xfId="8" applyFont="1" applyBorder="1"/>
    <xf numFmtId="167" fontId="40" fillId="3" borderId="12" xfId="8" applyNumberFormat="1" applyFont="1" applyFill="1" applyBorder="1" applyAlignment="1" applyProtection="1">
      <alignment horizontal="right"/>
      <protection locked="0"/>
    </xf>
    <xf numFmtId="5" fontId="16" fillId="5" borderId="12" xfId="8" applyNumberFormat="1" applyFont="1" applyFill="1" applyBorder="1" applyAlignment="1">
      <alignment horizontal="right"/>
    </xf>
    <xf numFmtId="5" fontId="40" fillId="3" borderId="12" xfId="8" applyNumberFormat="1" applyFont="1" applyFill="1" applyBorder="1" applyAlignment="1" applyProtection="1">
      <alignment horizontal="right"/>
      <protection locked="0"/>
    </xf>
    <xf numFmtId="7" fontId="40" fillId="0" borderId="12" xfId="8" applyNumberFormat="1" applyFont="1" applyBorder="1" applyProtection="1">
      <protection locked="0"/>
    </xf>
    <xf numFmtId="0" fontId="42" fillId="0" borderId="12" xfId="8" applyFont="1" applyBorder="1"/>
    <xf numFmtId="5" fontId="40" fillId="3" borderId="1" xfId="8" applyNumberFormat="1" applyFont="1" applyFill="1" applyBorder="1" applyAlignment="1" applyProtection="1">
      <alignment horizontal="right"/>
      <protection locked="0"/>
    </xf>
    <xf numFmtId="7" fontId="40" fillId="0" borderId="4" xfId="8" applyNumberFormat="1" applyFont="1" applyBorder="1"/>
    <xf numFmtId="7" fontId="40" fillId="0" borderId="12" xfId="8" applyNumberFormat="1" applyFont="1" applyBorder="1"/>
    <xf numFmtId="7" fontId="40" fillId="0" borderId="13" xfId="8" applyNumberFormat="1" applyFont="1" applyBorder="1"/>
    <xf numFmtId="0" fontId="16" fillId="0" borderId="4" xfId="8" applyFont="1" applyBorder="1"/>
    <xf numFmtId="0" fontId="10" fillId="0" borderId="4" xfId="8" applyFont="1" applyBorder="1"/>
    <xf numFmtId="0" fontId="10" fillId="0" borderId="5" xfId="8" applyFont="1" applyBorder="1"/>
    <xf numFmtId="0" fontId="10" fillId="0" borderId="6" xfId="8" applyFont="1" applyBorder="1"/>
    <xf numFmtId="0" fontId="16" fillId="0" borderId="12" xfId="8" applyFont="1" applyBorder="1"/>
    <xf numFmtId="0" fontId="1" fillId="0" borderId="1" xfId="8" applyBorder="1"/>
    <xf numFmtId="0" fontId="1" fillId="0" borderId="2" xfId="8" applyBorder="1"/>
    <xf numFmtId="0" fontId="1" fillId="0" borderId="3" xfId="8" applyBorder="1"/>
    <xf numFmtId="0" fontId="1" fillId="0" borderId="9" xfId="8" applyBorder="1"/>
    <xf numFmtId="0" fontId="1" fillId="0" borderId="10" xfId="8" applyBorder="1"/>
    <xf numFmtId="0" fontId="1" fillId="0" borderId="11" xfId="8" applyBorder="1"/>
    <xf numFmtId="39" fontId="42" fillId="3" borderId="12" xfId="8" applyNumberFormat="1" applyFont="1" applyFill="1" applyBorder="1" applyAlignment="1" applyProtection="1">
      <alignment horizontal="right"/>
      <protection locked="0"/>
    </xf>
    <xf numFmtId="2" fontId="42" fillId="3" borderId="12" xfId="8" applyNumberFormat="1" applyFont="1" applyFill="1" applyBorder="1" applyAlignment="1" applyProtection="1">
      <alignment horizontal="right"/>
      <protection locked="0"/>
    </xf>
    <xf numFmtId="5" fontId="40" fillId="3" borderId="12" xfId="8" applyNumberFormat="1" applyFont="1" applyFill="1" applyBorder="1" applyProtection="1">
      <protection locked="0"/>
    </xf>
    <xf numFmtId="0" fontId="44" fillId="0" borderId="0" xfId="8" applyFont="1"/>
    <xf numFmtId="9" fontId="32" fillId="3" borderId="12" xfId="2" applyNumberFormat="1" applyFont="1" applyFill="1" applyBorder="1" applyProtection="1">
      <protection locked="0"/>
    </xf>
    <xf numFmtId="0" fontId="32" fillId="4" borderId="6" xfId="5" applyFont="1" applyFill="1" applyBorder="1"/>
    <xf numFmtId="49" fontId="32" fillId="3" borderId="3" xfId="2" applyNumberFormat="1" applyFont="1" applyFill="1" applyBorder="1" applyAlignment="1" applyProtection="1">
      <alignment horizontal="left"/>
      <protection locked="0"/>
    </xf>
    <xf numFmtId="0" fontId="45" fillId="0" borderId="9" xfId="2" applyFont="1" applyBorder="1" applyAlignment="1">
      <alignment horizontal="right"/>
    </xf>
    <xf numFmtId="0" fontId="10" fillId="0" borderId="3" xfId="2" applyFont="1" applyBorder="1"/>
    <xf numFmtId="0" fontId="45" fillId="0" borderId="12" xfId="2" applyFont="1" applyBorder="1"/>
    <xf numFmtId="0" fontId="46" fillId="0" borderId="2" xfId="2" applyFont="1" applyBorder="1"/>
    <xf numFmtId="0" fontId="47" fillId="12" borderId="12" xfId="2" applyFont="1" applyFill="1" applyBorder="1" applyAlignment="1">
      <alignment horizontal="center"/>
    </xf>
    <xf numFmtId="0" fontId="45" fillId="0" borderId="7" xfId="2" applyFont="1" applyBorder="1" applyAlignment="1">
      <alignment horizontal="right"/>
    </xf>
    <xf numFmtId="0" fontId="41" fillId="4" borderId="6" xfId="5" applyFont="1" applyFill="1" applyBorder="1"/>
    <xf numFmtId="0" fontId="41" fillId="4" borderId="3" xfId="5" applyFont="1" applyFill="1" applyBorder="1"/>
    <xf numFmtId="0" fontId="32" fillId="4" borderId="3" xfId="5" applyFont="1" applyFill="1" applyBorder="1"/>
    <xf numFmtId="49" fontId="41" fillId="3" borderId="3" xfId="2" applyNumberFormat="1" applyFont="1" applyFill="1" applyBorder="1" applyAlignment="1" applyProtection="1">
      <alignment horizontal="left"/>
      <protection locked="0"/>
    </xf>
    <xf numFmtId="0" fontId="41" fillId="9" borderId="1" xfId="2" applyFont="1" applyFill="1" applyBorder="1" applyAlignment="1">
      <alignment wrapText="1"/>
    </xf>
    <xf numFmtId="0" fontId="41" fillId="9" borderId="2" xfId="2" applyFont="1" applyFill="1" applyBorder="1" applyAlignment="1">
      <alignment wrapText="1"/>
    </xf>
    <xf numFmtId="0" fontId="41" fillId="9" borderId="5" xfId="2" applyFont="1" applyFill="1" applyBorder="1" applyAlignment="1">
      <alignment horizontal="left"/>
    </xf>
    <xf numFmtId="0" fontId="45" fillId="0" borderId="0" xfId="2" applyFont="1" applyAlignment="1">
      <alignment horizontal="left" indent="2"/>
    </xf>
    <xf numFmtId="0" fontId="46" fillId="0" borderId="5" xfId="2" applyFont="1" applyBorder="1"/>
    <xf numFmtId="0" fontId="46" fillId="0" borderId="0" xfId="2" applyFont="1"/>
    <xf numFmtId="0" fontId="47" fillId="0" borderId="0" xfId="2" applyFont="1" applyAlignment="1">
      <alignment horizontal="center"/>
    </xf>
    <xf numFmtId="0" fontId="46" fillId="0" borderId="0" xfId="2" applyFont="1" applyAlignment="1">
      <alignment horizontal="left" indent="1"/>
    </xf>
    <xf numFmtId="9" fontId="32" fillId="3" borderId="0" xfId="2" applyNumberFormat="1" applyFont="1" applyFill="1" applyAlignment="1" applyProtection="1">
      <alignment horizontal="right"/>
      <protection locked="0"/>
    </xf>
    <xf numFmtId="0" fontId="48" fillId="0" borderId="0" xfId="2" applyFont="1"/>
    <xf numFmtId="0" fontId="45" fillId="0" borderId="0" xfId="2" applyFont="1" applyAlignment="1">
      <alignment horizontal="left" indent="1"/>
    </xf>
    <xf numFmtId="0" fontId="45" fillId="0" borderId="0" xfId="2" applyFont="1"/>
    <xf numFmtId="0" fontId="10" fillId="0" borderId="10" xfId="2" applyFont="1" applyBorder="1"/>
    <xf numFmtId="0" fontId="41" fillId="5" borderId="1" xfId="2" applyFont="1" applyFill="1" applyBorder="1" applyAlignment="1" applyProtection="1">
      <alignment horizontal="center" wrapText="1"/>
      <protection locked="0"/>
    </xf>
    <xf numFmtId="0" fontId="50" fillId="0" borderId="0" xfId="2" applyFont="1" applyAlignment="1">
      <alignment horizontal="center" vertical="center" wrapText="1"/>
    </xf>
    <xf numFmtId="0" fontId="10" fillId="0" borderId="42" xfId="2" applyFont="1" applyBorder="1"/>
    <xf numFmtId="0" fontId="10" fillId="0" borderId="0" xfId="5" applyFont="1" applyAlignment="1">
      <alignment wrapText="1"/>
    </xf>
    <xf numFmtId="0" fontId="10" fillId="0" borderId="0" xfId="5" applyFont="1"/>
    <xf numFmtId="0" fontId="51" fillId="0" borderId="2" xfId="2" applyFont="1" applyBorder="1"/>
    <xf numFmtId="0" fontId="16" fillId="0" borderId="12" xfId="5" applyFont="1" applyBorder="1"/>
    <xf numFmtId="0" fontId="43" fillId="0" borderId="2" xfId="2" applyFont="1" applyBorder="1"/>
    <xf numFmtId="37" fontId="32" fillId="3" borderId="12" xfId="2" applyNumberFormat="1" applyFont="1" applyFill="1" applyBorder="1" applyAlignment="1" applyProtection="1">
      <alignment horizontal="right"/>
      <protection locked="0"/>
    </xf>
    <xf numFmtId="49" fontId="32" fillId="3" borderId="1" xfId="2" applyNumberFormat="1" applyFont="1" applyFill="1" applyBorder="1" applyAlignment="1" applyProtection="1">
      <alignment horizontal="left"/>
      <protection locked="0"/>
    </xf>
    <xf numFmtId="0" fontId="10" fillId="0" borderId="7" xfId="2" applyFont="1" applyBorder="1" applyAlignment="1">
      <alignment horizontal="right"/>
    </xf>
    <xf numFmtId="0" fontId="43" fillId="0" borderId="0" xfId="2" applyFont="1" applyAlignment="1">
      <alignment wrapText="1"/>
    </xf>
    <xf numFmtId="49" fontId="32" fillId="3" borderId="12" xfId="2" applyNumberFormat="1" applyFont="1" applyFill="1" applyBorder="1" applyAlignment="1" applyProtection="1">
      <alignment horizontal="left"/>
      <protection locked="0"/>
    </xf>
    <xf numFmtId="0" fontId="43" fillId="0" borderId="0" xfId="2" applyFont="1"/>
    <xf numFmtId="0" fontId="6" fillId="0" borderId="7" xfId="2" applyFont="1" applyBorder="1" applyAlignment="1" applyProtection="1">
      <alignment horizontal="center" wrapText="1"/>
      <protection locked="0"/>
    </xf>
    <xf numFmtId="0" fontId="6" fillId="0" borderId="0" xfId="2" applyFont="1" applyAlignment="1" applyProtection="1">
      <alignment horizontal="center" wrapText="1"/>
      <protection locked="0"/>
    </xf>
    <xf numFmtId="0" fontId="16" fillId="5" borderId="2" xfId="2" applyFont="1" applyFill="1" applyBorder="1" applyAlignment="1" applyProtection="1">
      <alignment horizontal="center" wrapText="1"/>
      <protection locked="0"/>
    </xf>
    <xf numFmtId="0" fontId="41" fillId="9" borderId="2" xfId="2" applyFont="1" applyFill="1" applyBorder="1" applyAlignment="1" applyProtection="1">
      <alignment horizontal="left" wrapText="1"/>
      <protection locked="0"/>
    </xf>
    <xf numFmtId="0" fontId="41" fillId="9" borderId="10" xfId="2" applyFont="1" applyFill="1" applyBorder="1" applyAlignment="1" applyProtection="1">
      <alignment horizontal="left" wrapText="1"/>
      <protection locked="0"/>
    </xf>
    <xf numFmtId="9" fontId="32" fillId="3" borderId="15" xfId="2" applyNumberFormat="1" applyFont="1" applyFill="1" applyBorder="1" applyAlignment="1" applyProtection="1">
      <alignment horizontal="right"/>
      <protection locked="0"/>
    </xf>
    <xf numFmtId="0" fontId="10" fillId="0" borderId="7" xfId="2" applyFont="1" applyBorder="1" applyAlignment="1">
      <alignment horizontal="left" indent="1"/>
    </xf>
    <xf numFmtId="0" fontId="16" fillId="0" borderId="10" xfId="2" applyFont="1" applyBorder="1" applyAlignment="1" applyProtection="1">
      <alignment horizontal="center" wrapText="1"/>
      <protection locked="0"/>
    </xf>
    <xf numFmtId="0" fontId="19" fillId="8" borderId="12" xfId="2" applyFont="1" applyFill="1" applyBorder="1"/>
    <xf numFmtId="9" fontId="32" fillId="3" borderId="14" xfId="2" applyNumberFormat="1" applyFont="1" applyFill="1" applyBorder="1" applyAlignment="1" applyProtection="1">
      <alignment horizontal="right"/>
      <protection locked="0"/>
    </xf>
    <xf numFmtId="0" fontId="16" fillId="0" borderId="9" xfId="2" applyFont="1" applyBorder="1" applyAlignment="1" applyProtection="1">
      <alignment horizontal="center" wrapText="1"/>
      <protection locked="0"/>
    </xf>
    <xf numFmtId="0" fontId="16" fillId="0" borderId="0" xfId="2" applyFont="1" applyAlignment="1" applyProtection="1">
      <alignment horizontal="left" wrapText="1"/>
      <protection locked="0"/>
    </xf>
    <xf numFmtId="5" fontId="32" fillId="0" borderId="11" xfId="2" applyNumberFormat="1" applyFont="1" applyBorder="1" applyProtection="1">
      <protection locked="0"/>
    </xf>
    <xf numFmtId="5" fontId="32" fillId="0" borderId="10" xfId="2" applyNumberFormat="1" applyFont="1" applyBorder="1" applyProtection="1">
      <protection locked="0"/>
    </xf>
    <xf numFmtId="5" fontId="32" fillId="0" borderId="0" xfId="2" applyNumberFormat="1" applyFont="1" applyProtection="1">
      <protection locked="0"/>
    </xf>
    <xf numFmtId="1" fontId="16" fillId="0" borderId="0" xfId="2" applyNumberFormat="1" applyFont="1"/>
    <xf numFmtId="1" fontId="10" fillId="0" borderId="0" xfId="2" applyNumberFormat="1" applyFont="1"/>
    <xf numFmtId="1" fontId="32" fillId="14" borderId="12" xfId="2" applyNumberFormat="1" applyFont="1" applyFill="1" applyBorder="1" applyAlignment="1" applyProtection="1">
      <alignment horizontal="center" vertical="center"/>
      <protection locked="0"/>
    </xf>
    <xf numFmtId="1" fontId="32" fillId="3" borderId="12" xfId="2" applyNumberFormat="1" applyFont="1" applyFill="1" applyBorder="1" applyAlignment="1" applyProtection="1">
      <alignment horizontal="center" vertical="center"/>
      <protection locked="0"/>
    </xf>
    <xf numFmtId="49" fontId="32" fillId="3" borderId="2" xfId="2" applyNumberFormat="1" applyFont="1" applyFill="1" applyBorder="1" applyAlignment="1" applyProtection="1">
      <alignment horizontal="left"/>
      <protection locked="0"/>
    </xf>
    <xf numFmtId="1" fontId="10" fillId="0" borderId="0" xfId="2" applyNumberFormat="1" applyFont="1" applyAlignment="1">
      <alignment horizontal="center" vertical="center"/>
    </xf>
    <xf numFmtId="1" fontId="10" fillId="14" borderId="0" xfId="2" applyNumberFormat="1" applyFont="1" applyFill="1" applyAlignment="1">
      <alignment horizontal="center" vertical="center" wrapText="1"/>
    </xf>
    <xf numFmtId="0" fontId="47" fillId="12" borderId="3" xfId="2" applyFont="1" applyFill="1" applyBorder="1" applyAlignment="1">
      <alignment horizontal="center"/>
    </xf>
    <xf numFmtId="1" fontId="32" fillId="16" borderId="12" xfId="2" applyNumberFormat="1" applyFont="1" applyFill="1" applyBorder="1" applyAlignment="1" applyProtection="1">
      <alignment horizontal="center" vertical="center"/>
      <protection locked="0"/>
    </xf>
    <xf numFmtId="0" fontId="10" fillId="0" borderId="2" xfId="2" applyFont="1" applyBorder="1"/>
    <xf numFmtId="0" fontId="10" fillId="14" borderId="2" xfId="2" applyFont="1" applyFill="1" applyBorder="1"/>
    <xf numFmtId="1" fontId="16" fillId="5" borderId="15" xfId="2" applyNumberFormat="1" applyFont="1" applyFill="1" applyBorder="1" applyAlignment="1" applyProtection="1">
      <alignment horizontal="center"/>
      <protection locked="0"/>
    </xf>
    <xf numFmtId="1" fontId="16" fillId="14" borderId="15" xfId="2" applyNumberFormat="1" applyFont="1" applyFill="1" applyBorder="1" applyAlignment="1" applyProtection="1">
      <alignment horizontal="center"/>
      <protection locked="0"/>
    </xf>
    <xf numFmtId="0" fontId="41" fillId="14" borderId="12" xfId="2" applyFont="1" applyFill="1" applyBorder="1" applyAlignment="1" applyProtection="1">
      <alignment horizontal="center" wrapText="1"/>
      <protection locked="0"/>
    </xf>
    <xf numFmtId="0" fontId="41" fillId="0" borderId="0" xfId="2" applyFont="1" applyAlignment="1" applyProtection="1">
      <alignment horizontal="center" wrapText="1"/>
      <protection locked="0"/>
    </xf>
    <xf numFmtId="49" fontId="32" fillId="3" borderId="12" xfId="2" applyNumberFormat="1" applyFont="1" applyFill="1" applyBorder="1" applyProtection="1">
      <protection locked="0"/>
    </xf>
    <xf numFmtId="49" fontId="32" fillId="3" borderId="12" xfId="2" applyNumberFormat="1" applyFont="1" applyFill="1" applyBorder="1" applyAlignment="1" applyProtection="1">
      <alignment horizontal="left" wrapText="1"/>
      <protection locked="0"/>
    </xf>
    <xf numFmtId="0" fontId="10" fillId="0" borderId="12" xfId="2" applyFont="1" applyBorder="1" applyAlignment="1">
      <alignment horizontal="center" wrapText="1"/>
    </xf>
    <xf numFmtId="0" fontId="51" fillId="0" borderId="12" xfId="2" applyFont="1" applyBorder="1" applyAlignment="1">
      <alignment horizontal="center"/>
    </xf>
    <xf numFmtId="0" fontId="44" fillId="0" borderId="12" xfId="2" applyFont="1" applyBorder="1" applyAlignment="1">
      <alignment horizontal="left"/>
    </xf>
    <xf numFmtId="0" fontId="51" fillId="0" borderId="7" xfId="2" applyFont="1" applyBorder="1" applyAlignment="1">
      <alignment horizontal="left"/>
    </xf>
    <xf numFmtId="37" fontId="32" fillId="3" borderId="1" xfId="2" applyNumberFormat="1" applyFont="1" applyFill="1" applyBorder="1" applyAlignment="1" applyProtection="1">
      <alignment horizontal="right"/>
      <protection locked="0"/>
    </xf>
    <xf numFmtId="37" fontId="32" fillId="3" borderId="43" xfId="2" applyNumberFormat="1" applyFont="1" applyFill="1" applyBorder="1" applyAlignment="1" applyProtection="1">
      <alignment horizontal="right"/>
      <protection locked="0"/>
    </xf>
    <xf numFmtId="0" fontId="10" fillId="0" borderId="1" xfId="2" applyFont="1" applyBorder="1" applyAlignment="1">
      <alignment horizontal="center" wrapText="1"/>
    </xf>
    <xf numFmtId="0" fontId="10" fillId="0" borderId="43" xfId="2" applyFont="1" applyBorder="1" applyAlignment="1">
      <alignment horizontal="center" wrapText="1"/>
    </xf>
    <xf numFmtId="0" fontId="53" fillId="0" borderId="1" xfId="2" applyFont="1" applyBorder="1" applyAlignment="1">
      <alignment horizontal="left"/>
    </xf>
    <xf numFmtId="0" fontId="44" fillId="0" borderId="3" xfId="2" applyFont="1" applyBorder="1" applyAlignment="1">
      <alignment horizontal="left"/>
    </xf>
    <xf numFmtId="1" fontId="16" fillId="5" borderId="2" xfId="2" applyNumberFormat="1" applyFont="1" applyFill="1" applyBorder="1" applyAlignment="1" applyProtection="1">
      <alignment horizontal="center"/>
      <protection locked="0"/>
    </xf>
    <xf numFmtId="0" fontId="10" fillId="5" borderId="2" xfId="2" applyFont="1" applyFill="1" applyBorder="1"/>
    <xf numFmtId="0" fontId="10" fillId="5" borderId="3" xfId="2" applyFont="1" applyFill="1" applyBorder="1"/>
    <xf numFmtId="0" fontId="16" fillId="5" borderId="3" xfId="2" applyFont="1" applyFill="1" applyBorder="1" applyAlignment="1" applyProtection="1">
      <alignment wrapText="1"/>
      <protection locked="0"/>
    </xf>
    <xf numFmtId="0" fontId="10" fillId="5" borderId="1" xfId="2" applyFont="1" applyFill="1" applyBorder="1"/>
    <xf numFmtId="0" fontId="45" fillId="0" borderId="7" xfId="2" applyFont="1" applyBorder="1"/>
    <xf numFmtId="170" fontId="32" fillId="3" borderId="12" xfId="2" applyNumberFormat="1" applyFont="1" applyFill="1" applyBorder="1" applyProtection="1">
      <protection locked="0"/>
    </xf>
    <xf numFmtId="0" fontId="45" fillId="0" borderId="0" xfId="2" applyFont="1" applyAlignment="1">
      <alignment horizontal="right"/>
    </xf>
    <xf numFmtId="9" fontId="32" fillId="3" borderId="12" xfId="2" applyNumberFormat="1" applyFont="1" applyFill="1" applyBorder="1" applyAlignment="1" applyProtection="1">
      <alignment horizontal="left"/>
      <protection locked="0"/>
    </xf>
    <xf numFmtId="1" fontId="55" fillId="3" borderId="12" xfId="2" applyNumberFormat="1" applyFont="1" applyFill="1" applyBorder="1" applyAlignment="1" applyProtection="1">
      <alignment horizontal="left"/>
      <protection locked="0"/>
    </xf>
    <xf numFmtId="0" fontId="48" fillId="9" borderId="1" xfId="2" applyFont="1" applyFill="1" applyBorder="1"/>
    <xf numFmtId="0" fontId="48" fillId="9" borderId="2" xfId="2" applyFont="1" applyFill="1" applyBorder="1"/>
    <xf numFmtId="0" fontId="41" fillId="9" borderId="10" xfId="2" applyFont="1" applyFill="1" applyBorder="1"/>
    <xf numFmtId="170" fontId="55" fillId="3" borderId="12" xfId="2" applyNumberFormat="1" applyFont="1" applyFill="1" applyBorder="1" applyProtection="1">
      <protection locked="0"/>
    </xf>
    <xf numFmtId="49" fontId="55" fillId="3" borderId="12" xfId="2" applyNumberFormat="1" applyFont="1" applyFill="1" applyBorder="1" applyAlignment="1" applyProtection="1">
      <alignment horizontal="left"/>
      <protection locked="0"/>
    </xf>
    <xf numFmtId="0" fontId="55" fillId="0" borderId="0" xfId="2" applyFont="1" applyAlignment="1">
      <alignment horizontal="left" indent="1"/>
    </xf>
    <xf numFmtId="9" fontId="55" fillId="3" borderId="12" xfId="2" applyNumberFormat="1" applyFont="1" applyFill="1" applyBorder="1" applyAlignment="1" applyProtection="1">
      <alignment horizontal="left"/>
      <protection locked="0"/>
    </xf>
    <xf numFmtId="0" fontId="23" fillId="0" borderId="12" xfId="2" applyFont="1" applyBorder="1"/>
    <xf numFmtId="0" fontId="55" fillId="0" borderId="12" xfId="2" applyFont="1" applyBorder="1"/>
    <xf numFmtId="0" fontId="55" fillId="0" borderId="1" xfId="2" applyFont="1" applyBorder="1"/>
    <xf numFmtId="0" fontId="48" fillId="9" borderId="10" xfId="2" applyFont="1" applyFill="1" applyBorder="1" applyAlignment="1">
      <alignment horizontal="left"/>
    </xf>
    <xf numFmtId="170" fontId="32" fillId="3" borderId="12" xfId="2" applyNumberFormat="1" applyFont="1" applyFill="1" applyBorder="1" applyAlignment="1" applyProtection="1">
      <alignment horizontal="left"/>
      <protection locked="0"/>
    </xf>
    <xf numFmtId="170" fontId="55" fillId="3" borderId="12" xfId="2" applyNumberFormat="1" applyFont="1" applyFill="1" applyBorder="1" applyAlignment="1" applyProtection="1">
      <alignment horizontal="left"/>
      <protection locked="0"/>
    </xf>
    <xf numFmtId="0" fontId="23" fillId="0" borderId="0" xfId="2" applyFont="1"/>
    <xf numFmtId="0" fontId="48" fillId="9" borderId="15" xfId="2" applyFont="1" applyFill="1" applyBorder="1" applyAlignment="1">
      <alignment horizontal="left"/>
    </xf>
    <xf numFmtId="0" fontId="10" fillId="9" borderId="3" xfId="2" applyFont="1" applyFill="1" applyBorder="1"/>
    <xf numFmtId="0" fontId="41" fillId="9" borderId="1" xfId="2" applyFont="1" applyFill="1" applyBorder="1" applyAlignment="1">
      <alignment horizontal="left"/>
    </xf>
    <xf numFmtId="0" fontId="41" fillId="9" borderId="2" xfId="2" applyFont="1" applyFill="1" applyBorder="1" applyAlignment="1">
      <alignment horizontal="left"/>
    </xf>
    <xf numFmtId="0" fontId="41" fillId="9" borderId="10" xfId="2" applyFont="1" applyFill="1" applyBorder="1" applyAlignment="1">
      <alignment horizontal="left"/>
    </xf>
    <xf numFmtId="0" fontId="47" fillId="14" borderId="19" xfId="2" applyFont="1" applyFill="1" applyBorder="1" applyAlignment="1">
      <alignment horizontal="center"/>
    </xf>
    <xf numFmtId="0" fontId="10" fillId="3" borderId="3" xfId="2" applyFont="1" applyFill="1" applyBorder="1" applyAlignment="1" applyProtection="1">
      <alignment horizontal="left" wrapText="1"/>
      <protection locked="0"/>
    </xf>
    <xf numFmtId="49" fontId="10" fillId="3" borderId="13" xfId="2" applyNumberFormat="1" applyFont="1" applyFill="1" applyBorder="1" applyAlignment="1" applyProtection="1">
      <alignment horizontal="left"/>
      <protection locked="0"/>
    </xf>
    <xf numFmtId="0" fontId="10" fillId="5" borderId="12" xfId="2" applyFont="1" applyFill="1" applyBorder="1"/>
    <xf numFmtId="0" fontId="19" fillId="8" borderId="0" xfId="2" applyFont="1" applyFill="1"/>
    <xf numFmtId="0" fontId="10" fillId="0" borderId="13" xfId="2" applyFont="1" applyBorder="1"/>
    <xf numFmtId="0" fontId="56" fillId="4" borderId="0" xfId="2" applyFont="1" applyFill="1"/>
    <xf numFmtId="0" fontId="17" fillId="4" borderId="3" xfId="3" applyFill="1" applyBorder="1" applyAlignment="1" applyProtection="1"/>
    <xf numFmtId="0" fontId="10" fillId="0" borderId="13" xfId="2" applyFont="1" applyBorder="1" applyAlignment="1">
      <alignment horizontal="center" wrapText="1"/>
    </xf>
    <xf numFmtId="0" fontId="10" fillId="4" borderId="41" xfId="2" applyFont="1" applyFill="1" applyBorder="1"/>
    <xf numFmtId="0" fontId="18" fillId="0" borderId="0" xfId="2" applyFont="1"/>
    <xf numFmtId="0" fontId="10" fillId="4" borderId="0" xfId="2" applyFont="1" applyFill="1"/>
    <xf numFmtId="0" fontId="10" fillId="0" borderId="13" xfId="2" applyFont="1" applyBorder="1" applyAlignment="1">
      <alignment wrapText="1"/>
    </xf>
    <xf numFmtId="0" fontId="10" fillId="4" borderId="5" xfId="2" applyFont="1" applyFill="1" applyBorder="1"/>
    <xf numFmtId="0" fontId="18" fillId="6" borderId="0" xfId="2" applyFont="1" applyFill="1" applyAlignment="1">
      <alignment wrapText="1"/>
    </xf>
    <xf numFmtId="0" fontId="16" fillId="7" borderId="12" xfId="2" applyFont="1" applyFill="1" applyBorder="1" applyAlignment="1">
      <alignment wrapText="1"/>
    </xf>
    <xf numFmtId="0" fontId="10" fillId="0" borderId="0" xfId="2" applyFont="1" applyAlignment="1">
      <alignment horizontal="center" vertical="center" wrapText="1"/>
    </xf>
    <xf numFmtId="0" fontId="40" fillId="0" borderId="0" xfId="2" applyFont="1" applyAlignment="1">
      <alignment wrapText="1"/>
    </xf>
    <xf numFmtId="0" fontId="10" fillId="0" borderId="45" xfId="2" applyFont="1" applyBorder="1" applyAlignment="1">
      <alignment horizontal="center" vertical="center" wrapText="1"/>
    </xf>
    <xf numFmtId="171" fontId="32" fillId="3" borderId="12" xfId="2" applyNumberFormat="1" applyFont="1" applyFill="1" applyBorder="1" applyAlignment="1" applyProtection="1">
      <alignment wrapText="1"/>
      <protection locked="0"/>
    </xf>
    <xf numFmtId="0" fontId="41" fillId="5" borderId="12" xfId="2" applyFont="1" applyFill="1" applyBorder="1" applyAlignment="1">
      <alignment vertical="center" wrapText="1"/>
    </xf>
    <xf numFmtId="0" fontId="16" fillId="5" borderId="12" xfId="2" applyFont="1" applyFill="1" applyBorder="1" applyAlignment="1">
      <alignment vertical="center" wrapText="1"/>
    </xf>
    <xf numFmtId="0" fontId="32" fillId="3" borderId="12" xfId="2" applyFont="1" applyFill="1" applyBorder="1" applyAlignment="1" applyProtection="1">
      <alignment horizontal="left" wrapText="1"/>
      <protection locked="0"/>
    </xf>
    <xf numFmtId="0" fontId="32" fillId="3" borderId="12" xfId="2" applyFont="1" applyFill="1" applyBorder="1" applyAlignment="1" applyProtection="1">
      <alignment horizontal="left"/>
      <protection locked="0"/>
    </xf>
    <xf numFmtId="0" fontId="10" fillId="0" borderId="45" xfId="2" applyFont="1" applyBorder="1" applyAlignment="1">
      <alignment horizontal="left" vertical="center" wrapText="1"/>
    </xf>
    <xf numFmtId="0" fontId="10" fillId="0" borderId="0" xfId="2" applyFont="1" applyAlignment="1">
      <alignment vertical="center"/>
    </xf>
    <xf numFmtId="0" fontId="32" fillId="3" borderId="12" xfId="2" applyFont="1" applyFill="1" applyBorder="1" applyAlignment="1" applyProtection="1">
      <alignment horizontal="left" vertical="center" wrapText="1"/>
      <protection locked="0"/>
    </xf>
    <xf numFmtId="0" fontId="32" fillId="3" borderId="12" xfId="2" applyFont="1" applyFill="1" applyBorder="1" applyAlignment="1" applyProtection="1">
      <alignment horizontal="left" vertical="center"/>
      <protection locked="0"/>
    </xf>
    <xf numFmtId="0" fontId="17" fillId="3" borderId="12" xfId="3" applyFill="1" applyBorder="1" applyAlignment="1" applyProtection="1">
      <alignment horizontal="left" vertical="center" wrapText="1"/>
      <protection locked="0"/>
    </xf>
    <xf numFmtId="0" fontId="57" fillId="0" borderId="0" xfId="2" applyFont="1" applyAlignment="1">
      <alignment vertical="center"/>
    </xf>
    <xf numFmtId="0" fontId="16" fillId="5" borderId="1" xfId="2" applyFont="1" applyFill="1" applyBorder="1" applyAlignment="1">
      <alignment vertical="center" wrapText="1"/>
    </xf>
    <xf numFmtId="0" fontId="10" fillId="0" borderId="46" xfId="2" applyFont="1" applyBorder="1" applyAlignment="1">
      <alignment horizontal="left" vertical="center" wrapText="1"/>
    </xf>
    <xf numFmtId="0" fontId="10" fillId="0" borderId="47" xfId="2" applyFont="1" applyBorder="1" applyAlignment="1">
      <alignment horizontal="left" vertical="center" wrapText="1"/>
    </xf>
    <xf numFmtId="0" fontId="3" fillId="3" borderId="0" xfId="2" applyFill="1" applyAlignment="1">
      <alignment wrapText="1"/>
    </xf>
    <xf numFmtId="0" fontId="10" fillId="0" borderId="15" xfId="2" applyFont="1" applyBorder="1" applyAlignment="1">
      <alignment vertical="center" wrapText="1"/>
    </xf>
    <xf numFmtId="0" fontId="10" fillId="0" borderId="48" xfId="2" applyFont="1" applyBorder="1" applyAlignment="1">
      <alignment horizontal="left" vertical="center" wrapText="1"/>
    </xf>
    <xf numFmtId="0" fontId="17" fillId="3" borderId="45" xfId="3" applyFill="1" applyBorder="1" applyAlignment="1" applyProtection="1">
      <alignment horizontal="left" vertical="center" wrapText="1"/>
      <protection locked="0"/>
    </xf>
    <xf numFmtId="0" fontId="10" fillId="0" borderId="3" xfId="2" applyFont="1" applyBorder="1" applyAlignment="1">
      <alignment vertical="center" wrapText="1"/>
    </xf>
    <xf numFmtId="0" fontId="58" fillId="0" borderId="16" xfId="2" applyFont="1" applyBorder="1" applyAlignment="1">
      <alignment horizontal="left" vertical="center" wrapText="1"/>
    </xf>
    <xf numFmtId="0" fontId="17" fillId="3" borderId="45" xfId="3" applyFill="1" applyBorder="1" applyAlignment="1" applyProtection="1">
      <alignment vertical="center" wrapText="1"/>
    </xf>
    <xf numFmtId="0" fontId="23" fillId="0" borderId="45" xfId="2" applyFont="1" applyBorder="1" applyAlignment="1">
      <alignment wrapText="1"/>
    </xf>
    <xf numFmtId="0" fontId="17" fillId="3" borderId="49" xfId="3" applyFill="1" applyBorder="1" applyAlignment="1" applyProtection="1">
      <alignment wrapText="1"/>
    </xf>
    <xf numFmtId="0" fontId="23" fillId="0" borderId="50" xfId="2" applyFont="1" applyBorder="1" applyAlignment="1">
      <alignment horizontal="left" vertical="center" wrapText="1"/>
    </xf>
    <xf numFmtId="0" fontId="17" fillId="3" borderId="45" xfId="3" applyFill="1" applyBorder="1" applyAlignment="1" applyProtection="1">
      <alignment wrapText="1"/>
    </xf>
    <xf numFmtId="0" fontId="10" fillId="0" borderId="0" xfId="2" applyFont="1" applyAlignment="1">
      <alignment horizontal="left" vertical="center"/>
    </xf>
    <xf numFmtId="0" fontId="58" fillId="0" borderId="48" xfId="2" applyFont="1" applyBorder="1" applyAlignment="1">
      <alignment horizontal="left" vertical="center" wrapText="1"/>
    </xf>
    <xf numFmtId="0" fontId="17" fillId="3" borderId="45" xfId="3" applyFill="1" applyBorder="1" applyAlignment="1" applyProtection="1">
      <alignment horizontal="left" vertical="center" wrapText="1"/>
    </xf>
    <xf numFmtId="0" fontId="10" fillId="0" borderId="3" xfId="2" applyFont="1" applyBorder="1" applyAlignment="1">
      <alignment horizontal="left" vertical="center" wrapText="1"/>
    </xf>
    <xf numFmtId="0" fontId="20" fillId="0" borderId="48" xfId="2" applyFont="1" applyBorder="1" applyAlignment="1">
      <alignment horizontal="left" vertical="center" wrapText="1"/>
    </xf>
    <xf numFmtId="0" fontId="17" fillId="3" borderId="15" xfId="3" applyFill="1" applyBorder="1" applyAlignment="1" applyProtection="1">
      <alignment horizontal="left" vertical="center" wrapText="1"/>
      <protection locked="0"/>
    </xf>
    <xf numFmtId="0" fontId="10" fillId="0" borderId="12" xfId="2" applyFont="1" applyBorder="1" applyAlignment="1">
      <alignment horizontal="left" vertical="center" wrapText="1"/>
    </xf>
    <xf numFmtId="0" fontId="58" fillId="0" borderId="45" xfId="2" applyFont="1" applyBorder="1" applyAlignment="1">
      <alignment horizontal="left" vertical="center" wrapText="1"/>
    </xf>
    <xf numFmtId="0" fontId="10" fillId="0" borderId="12" xfId="2" applyFont="1" applyBorder="1" applyAlignment="1">
      <alignment vertical="center" wrapText="1"/>
    </xf>
    <xf numFmtId="0" fontId="16" fillId="5" borderId="45" xfId="2" applyFont="1" applyFill="1" applyBorder="1" applyAlignment="1">
      <alignment horizontal="center" vertical="center" wrapText="1"/>
    </xf>
    <xf numFmtId="0" fontId="59" fillId="0" borderId="5" xfId="2" applyFont="1" applyBorder="1" applyAlignment="1">
      <alignment wrapText="1"/>
    </xf>
    <xf numFmtId="0" fontId="59" fillId="0" borderId="5" xfId="2" applyFont="1" applyBorder="1"/>
    <xf numFmtId="0" fontId="16" fillId="0" borderId="0" xfId="2" applyFont="1" applyAlignment="1">
      <alignment horizontal="center" vertical="center" wrapText="1"/>
    </xf>
    <xf numFmtId="0" fontId="10" fillId="0" borderId="45" xfId="2" applyFont="1" applyBorder="1" applyAlignment="1">
      <alignment vertical="top" wrapText="1"/>
    </xf>
    <xf numFmtId="0" fontId="17" fillId="3" borderId="3" xfId="3" applyFill="1" applyBorder="1" applyAlignment="1" applyProtection="1">
      <alignment horizontal="left" vertical="top" wrapText="1"/>
      <protection locked="0"/>
    </xf>
    <xf numFmtId="0" fontId="32" fillId="0" borderId="12" xfId="2" applyFont="1" applyBorder="1" applyAlignment="1">
      <alignment vertical="center" wrapText="1"/>
    </xf>
    <xf numFmtId="0" fontId="10" fillId="0" borderId="45" xfId="2" applyFont="1" applyBorder="1" applyAlignment="1">
      <alignment wrapText="1"/>
    </xf>
    <xf numFmtId="0" fontId="17" fillId="3" borderId="3" xfId="3" applyFill="1" applyBorder="1" applyAlignment="1" applyProtection="1">
      <alignment horizontal="left" vertical="center" wrapText="1"/>
      <protection locked="0"/>
    </xf>
    <xf numFmtId="0" fontId="56" fillId="3" borderId="3" xfId="3" applyFont="1" applyFill="1" applyBorder="1" applyAlignment="1" applyProtection="1">
      <alignment horizontal="left" vertical="top" wrapText="1"/>
      <protection locked="0"/>
    </xf>
    <xf numFmtId="0" fontId="32" fillId="0" borderId="12" xfId="2" applyFont="1" applyBorder="1" applyAlignment="1">
      <alignment wrapText="1"/>
    </xf>
    <xf numFmtId="0" fontId="20" fillId="0" borderId="45" xfId="2" applyFont="1" applyBorder="1" applyAlignment="1">
      <alignment wrapText="1"/>
    </xf>
    <xf numFmtId="0" fontId="40" fillId="3" borderId="3" xfId="2" applyFont="1" applyFill="1" applyBorder="1" applyAlignment="1" applyProtection="1">
      <alignment horizontal="left" vertical="top" wrapText="1"/>
      <protection locked="0"/>
    </xf>
    <xf numFmtId="0" fontId="3" fillId="3" borderId="3" xfId="2" applyFill="1" applyBorder="1" applyAlignment="1" applyProtection="1">
      <alignment horizontal="left" vertical="top" wrapText="1"/>
      <protection locked="0"/>
    </xf>
    <xf numFmtId="0" fontId="56" fillId="3" borderId="3" xfId="3" applyFont="1" applyFill="1" applyBorder="1" applyAlignment="1" applyProtection="1">
      <alignment horizontal="left" vertical="center" wrapText="1"/>
      <protection locked="0"/>
    </xf>
    <xf numFmtId="0" fontId="60" fillId="3" borderId="3" xfId="2" applyFont="1" applyFill="1" applyBorder="1" applyAlignment="1" applyProtection="1">
      <alignment horizontal="left" vertical="top" wrapText="1"/>
      <protection locked="0"/>
    </xf>
    <xf numFmtId="0" fontId="10" fillId="0" borderId="45" xfId="2" applyFont="1" applyBorder="1" applyAlignment="1">
      <alignment horizontal="left" vertical="top" wrapText="1"/>
    </xf>
    <xf numFmtId="0" fontId="17" fillId="3" borderId="3" xfId="3" applyNumberFormat="1" applyFill="1" applyBorder="1" applyAlignment="1" applyProtection="1">
      <alignment horizontal="left" vertical="top" wrapText="1"/>
      <protection locked="0"/>
    </xf>
    <xf numFmtId="0" fontId="41" fillId="5" borderId="3" xfId="2" applyFont="1" applyFill="1" applyBorder="1" applyAlignment="1">
      <alignment horizontal="center" vertical="center" wrapText="1"/>
    </xf>
    <xf numFmtId="0" fontId="41" fillId="5" borderId="12" xfId="2" applyFont="1" applyFill="1" applyBorder="1" applyAlignment="1">
      <alignment horizontal="center" vertical="center" wrapText="1"/>
    </xf>
    <xf numFmtId="0" fontId="13" fillId="0" borderId="0" xfId="0" applyFont="1" applyAlignment="1">
      <alignment horizontal="center"/>
    </xf>
    <xf numFmtId="0" fontId="13" fillId="0" borderId="0" xfId="0" applyFont="1"/>
    <xf numFmtId="0" fontId="10" fillId="0" borderId="0" xfId="0" applyFont="1"/>
    <xf numFmtId="0" fontId="4" fillId="0" borderId="0" xfId="0" applyFont="1"/>
    <xf numFmtId="0" fontId="16" fillId="5" borderId="15" xfId="0" applyFont="1" applyFill="1" applyBorder="1" applyAlignment="1">
      <alignment horizontal="centerContinuous"/>
    </xf>
    <xf numFmtId="0" fontId="16" fillId="5" borderId="13" xfId="0" applyFont="1" applyFill="1" applyBorder="1" applyAlignment="1">
      <alignment horizontal="centerContinuous"/>
    </xf>
    <xf numFmtId="0" fontId="16" fillId="5" borderId="12" xfId="0" applyFont="1" applyFill="1" applyBorder="1" applyAlignment="1">
      <alignment horizontal="center"/>
    </xf>
    <xf numFmtId="1" fontId="16" fillId="5" borderId="12" xfId="0" applyNumberFormat="1" applyFont="1" applyFill="1" applyBorder="1" applyAlignment="1">
      <alignment horizontal="center"/>
    </xf>
    <xf numFmtId="0" fontId="32" fillId="0" borderId="0" xfId="0" applyFont="1"/>
    <xf numFmtId="0" fontId="10" fillId="0" borderId="12" xfId="0" applyFont="1" applyBorder="1" applyAlignment="1">
      <alignment wrapText="1"/>
    </xf>
    <xf numFmtId="3" fontId="32" fillId="3" borderId="12" xfId="0" applyNumberFormat="1" applyFont="1" applyFill="1" applyBorder="1" applyAlignment="1" applyProtection="1">
      <alignment horizontal="right"/>
      <protection locked="0"/>
    </xf>
    <xf numFmtId="3" fontId="32" fillId="0" borderId="0" xfId="0" applyNumberFormat="1" applyFont="1" applyAlignment="1">
      <alignment horizontal="right"/>
    </xf>
    <xf numFmtId="0" fontId="10" fillId="0" borderId="0" xfId="0" applyFont="1" applyAlignment="1">
      <alignment horizontal="center"/>
    </xf>
    <xf numFmtId="0" fontId="10" fillId="0" borderId="0" xfId="0" applyFont="1" applyProtection="1">
      <protection locked="0"/>
    </xf>
    <xf numFmtId="0" fontId="40" fillId="0" borderId="0" xfId="0" applyFont="1" applyProtection="1">
      <protection locked="0"/>
    </xf>
    <xf numFmtId="0" fontId="41" fillId="5" borderId="12" xfId="0" applyFont="1" applyFill="1" applyBorder="1" applyAlignment="1" applyProtection="1">
      <alignment horizontal="center" wrapText="1"/>
      <protection locked="0"/>
    </xf>
    <xf numFmtId="0" fontId="16" fillId="11" borderId="0" xfId="0" applyFont="1" applyFill="1" applyProtection="1">
      <protection locked="0"/>
    </xf>
    <xf numFmtId="0" fontId="16" fillId="11" borderId="13" xfId="0" applyFont="1" applyFill="1" applyBorder="1" applyAlignment="1" applyProtection="1">
      <alignment horizontal="center"/>
      <protection locked="0"/>
    </xf>
    <xf numFmtId="0" fontId="16" fillId="0" borderId="5" xfId="0" applyFont="1" applyBorder="1" applyAlignment="1">
      <alignment wrapText="1"/>
    </xf>
    <xf numFmtId="0" fontId="16" fillId="11" borderId="5" xfId="0" applyFont="1" applyFill="1" applyBorder="1" applyAlignment="1" applyProtection="1">
      <alignment horizontal="center" wrapText="1"/>
      <protection locked="0"/>
    </xf>
    <xf numFmtId="0" fontId="16" fillId="11" borderId="0" xfId="0" applyFont="1" applyFill="1" applyAlignment="1" applyProtection="1">
      <alignment horizontal="center" wrapText="1"/>
      <protection locked="0"/>
    </xf>
    <xf numFmtId="0" fontId="16" fillId="11" borderId="7" xfId="0" applyFont="1" applyFill="1" applyBorder="1" applyAlignment="1" applyProtection="1">
      <alignment horizontal="center" wrapText="1"/>
      <protection locked="0"/>
    </xf>
    <xf numFmtId="0" fontId="19" fillId="8" borderId="12" xfId="0" applyFont="1" applyFill="1" applyBorder="1" applyAlignment="1">
      <alignment horizontal="center"/>
    </xf>
    <xf numFmtId="0" fontId="10" fillId="0" borderId="4" xfId="0" applyFont="1" applyBorder="1"/>
    <xf numFmtId="5" fontId="10" fillId="3" borderId="13" xfId="0" applyNumberFormat="1" applyFont="1" applyFill="1" applyBorder="1" applyAlignment="1" applyProtection="1">
      <alignment horizontal="right"/>
      <protection locked="0"/>
    </xf>
    <xf numFmtId="5" fontId="10" fillId="3" borderId="12" xfId="0" applyNumberFormat="1" applyFont="1" applyFill="1" applyBorder="1" applyAlignment="1" applyProtection="1">
      <alignment horizontal="right"/>
      <protection locked="0"/>
    </xf>
    <xf numFmtId="167" fontId="10" fillId="0" borderId="12" xfId="0" applyNumberFormat="1" applyFont="1" applyBorder="1"/>
    <xf numFmtId="0" fontId="10" fillId="0" borderId="1" xfId="0" applyFont="1" applyBorder="1"/>
    <xf numFmtId="0" fontId="10" fillId="0" borderId="9" xfId="0" applyFont="1" applyBorder="1"/>
    <xf numFmtId="5" fontId="10" fillId="3" borderId="15" xfId="0" applyNumberFormat="1" applyFont="1" applyFill="1" applyBorder="1" applyAlignment="1" applyProtection="1">
      <alignment horizontal="right"/>
      <protection locked="0"/>
    </xf>
    <xf numFmtId="0" fontId="10" fillId="0" borderId="38" xfId="0" applyFont="1" applyBorder="1"/>
    <xf numFmtId="5" fontId="10" fillId="3" borderId="14" xfId="0" applyNumberFormat="1" applyFont="1" applyFill="1" applyBorder="1" applyAlignment="1" applyProtection="1">
      <alignment horizontal="right"/>
      <protection locked="0"/>
    </xf>
    <xf numFmtId="167" fontId="10" fillId="0" borderId="14" xfId="0" applyNumberFormat="1" applyFont="1" applyBorder="1"/>
    <xf numFmtId="0" fontId="40" fillId="11" borderId="12" xfId="0" applyFont="1" applyFill="1" applyBorder="1" applyAlignment="1" applyProtection="1">
      <alignment horizontal="center"/>
      <protection locked="0"/>
    </xf>
    <xf numFmtId="0" fontId="10" fillId="11" borderId="4" xfId="0" applyFont="1" applyFill="1" applyBorder="1"/>
    <xf numFmtId="5" fontId="6" fillId="11" borderId="13" xfId="0" applyNumberFormat="1" applyFont="1" applyFill="1" applyBorder="1" applyAlignment="1">
      <alignment horizontal="right"/>
    </xf>
    <xf numFmtId="167" fontId="10" fillId="0" borderId="13" xfId="0" applyNumberFormat="1" applyFont="1" applyBorder="1"/>
    <xf numFmtId="0" fontId="40" fillId="11" borderId="0" xfId="0" applyFont="1" applyFill="1" applyProtection="1">
      <protection locked="0"/>
    </xf>
    <xf numFmtId="0" fontId="40" fillId="0" borderId="12" xfId="0" applyFont="1" applyBorder="1" applyAlignment="1" applyProtection="1">
      <alignment horizontal="center"/>
      <protection locked="0"/>
    </xf>
    <xf numFmtId="0" fontId="16" fillId="0" borderId="0" xfId="0" applyFont="1" applyAlignment="1">
      <alignment wrapText="1"/>
    </xf>
    <xf numFmtId="0" fontId="40" fillId="0" borderId="1" xfId="0" applyFont="1" applyBorder="1" applyProtection="1">
      <protection locked="0"/>
    </xf>
    <xf numFmtId="5" fontId="10" fillId="3" borderId="4" xfId="0" applyNumberFormat="1" applyFont="1" applyFill="1" applyBorder="1" applyAlignment="1" applyProtection="1">
      <alignment horizontal="right"/>
      <protection locked="0"/>
    </xf>
    <xf numFmtId="5" fontId="10" fillId="3" borderId="1" xfId="0" applyNumberFormat="1" applyFont="1" applyFill="1" applyBorder="1" applyAlignment="1" applyProtection="1">
      <alignment horizontal="right"/>
      <protection locked="0"/>
    </xf>
    <xf numFmtId="0" fontId="10" fillId="0" borderId="14" xfId="0" applyFont="1" applyBorder="1"/>
    <xf numFmtId="0" fontId="16" fillId="11" borderId="4" xfId="0" applyFont="1" applyFill="1" applyBorder="1"/>
    <xf numFmtId="0" fontId="16" fillId="11" borderId="2" xfId="0" applyFont="1" applyFill="1" applyBorder="1"/>
    <xf numFmtId="0" fontId="40" fillId="11" borderId="2" xfId="0" applyFont="1" applyFill="1" applyBorder="1" applyProtection="1">
      <protection locked="0"/>
    </xf>
    <xf numFmtId="0" fontId="40" fillId="11" borderId="1" xfId="0" applyFont="1" applyFill="1" applyBorder="1" applyProtection="1">
      <protection locked="0"/>
    </xf>
    <xf numFmtId="0" fontId="19" fillId="0" borderId="12" xfId="0" applyFont="1" applyBorder="1" applyAlignment="1">
      <alignment horizontal="center"/>
    </xf>
    <xf numFmtId="0" fontId="10" fillId="11" borderId="1" xfId="0" applyFont="1" applyFill="1" applyBorder="1"/>
    <xf numFmtId="7" fontId="6" fillId="11" borderId="12" xfId="0" applyNumberFormat="1" applyFont="1" applyFill="1" applyBorder="1" applyProtection="1">
      <protection locked="0"/>
    </xf>
    <xf numFmtId="167" fontId="10" fillId="0" borderId="1" xfId="0" applyNumberFormat="1" applyFont="1" applyBorder="1"/>
    <xf numFmtId="0" fontId="10" fillId="0" borderId="1" xfId="0" applyFont="1" applyBorder="1" applyAlignment="1">
      <alignment horizontal="left" indent="1"/>
    </xf>
    <xf numFmtId="0" fontId="10" fillId="11" borderId="12" xfId="0" applyFont="1" applyFill="1" applyBorder="1"/>
    <xf numFmtId="7" fontId="6" fillId="11" borderId="1" xfId="0" applyNumberFormat="1" applyFont="1" applyFill="1" applyBorder="1" applyProtection="1">
      <protection locked="0"/>
    </xf>
    <xf numFmtId="0" fontId="10" fillId="11" borderId="13" xfId="0" applyFont="1" applyFill="1" applyBorder="1"/>
    <xf numFmtId="0" fontId="10" fillId="0" borderId="12" xfId="0" applyFont="1" applyBorder="1"/>
    <xf numFmtId="0" fontId="16" fillId="11" borderId="37" xfId="0" applyFont="1" applyFill="1" applyBorder="1"/>
    <xf numFmtId="5" fontId="6" fillId="11" borderId="37" xfId="0" applyNumberFormat="1" applyFont="1" applyFill="1" applyBorder="1" applyAlignment="1">
      <alignment horizontal="right"/>
    </xf>
    <xf numFmtId="0" fontId="16" fillId="0" borderId="36" xfId="0" applyFont="1" applyBorder="1" applyAlignment="1">
      <alignment wrapText="1"/>
    </xf>
    <xf numFmtId="5" fontId="6" fillId="0" borderId="36" xfId="0" applyNumberFormat="1" applyFont="1" applyBorder="1" applyAlignment="1">
      <alignment horizontal="right"/>
    </xf>
    <xf numFmtId="167" fontId="10" fillId="0" borderId="39" xfId="0" applyNumberFormat="1" applyFont="1" applyBorder="1"/>
    <xf numFmtId="0" fontId="40" fillId="0" borderId="0" xfId="0" applyFont="1" applyAlignment="1" applyProtection="1">
      <alignment horizontal="center"/>
      <protection locked="0"/>
    </xf>
    <xf numFmtId="0" fontId="40" fillId="0" borderId="0" xfId="0" applyFont="1" applyAlignment="1" applyProtection="1">
      <alignment wrapText="1"/>
      <protection locked="0"/>
    </xf>
    <xf numFmtId="0" fontId="41" fillId="5" borderId="14" xfId="0" applyFont="1" applyFill="1" applyBorder="1" applyAlignment="1" applyProtection="1">
      <alignment horizontal="center" wrapText="1"/>
      <protection locked="0"/>
    </xf>
    <xf numFmtId="0" fontId="41" fillId="5" borderId="38" xfId="0" applyFont="1" applyFill="1" applyBorder="1" applyAlignment="1" applyProtection="1">
      <alignment horizontal="center" wrapText="1"/>
      <protection locked="0"/>
    </xf>
    <xf numFmtId="0" fontId="16" fillId="0" borderId="0" xfId="0" applyFont="1" applyProtection="1">
      <protection locked="0"/>
    </xf>
    <xf numFmtId="0" fontId="16" fillId="0" borderId="12" xfId="0" applyFont="1" applyBorder="1" applyAlignment="1" applyProtection="1">
      <alignment horizontal="center"/>
      <protection locked="0"/>
    </xf>
    <xf numFmtId="0" fontId="16" fillId="0" borderId="40" xfId="0" applyFont="1" applyBorder="1" applyAlignment="1">
      <alignment wrapText="1"/>
    </xf>
    <xf numFmtId="0" fontId="16" fillId="0" borderId="40" xfId="0" applyFont="1" applyBorder="1" applyAlignment="1" applyProtection="1">
      <alignment horizontal="center" wrapText="1"/>
      <protection locked="0"/>
    </xf>
    <xf numFmtId="0" fontId="16" fillId="0" borderId="0" xfId="0" applyFont="1" applyAlignment="1" applyProtection="1">
      <alignment horizontal="center" wrapText="1"/>
      <protection locked="0"/>
    </xf>
    <xf numFmtId="0" fontId="16" fillId="0" borderId="7" xfId="0" applyFont="1" applyBorder="1" applyAlignment="1" applyProtection="1">
      <alignment horizontal="center" wrapText="1"/>
      <protection locked="0"/>
    </xf>
    <xf numFmtId="168" fontId="10" fillId="3" borderId="13" xfId="0" applyNumberFormat="1" applyFont="1" applyFill="1" applyBorder="1" applyAlignment="1" applyProtection="1">
      <alignment horizontal="right" wrapText="1"/>
      <protection locked="0"/>
    </xf>
    <xf numFmtId="168" fontId="10" fillId="3" borderId="12" xfId="0" applyNumberFormat="1" applyFont="1" applyFill="1" applyBorder="1" applyAlignment="1" applyProtection="1">
      <alignment horizontal="right" wrapText="1"/>
      <protection locked="0"/>
    </xf>
    <xf numFmtId="168" fontId="10" fillId="3" borderId="1" xfId="0" applyNumberFormat="1" applyFont="1" applyFill="1" applyBorder="1" applyAlignment="1" applyProtection="1">
      <alignment horizontal="right" wrapText="1"/>
      <protection locked="0"/>
    </xf>
    <xf numFmtId="0" fontId="10" fillId="0" borderId="4" xfId="0" applyFont="1" applyBorder="1" applyAlignment="1">
      <alignment horizontal="left" indent="1"/>
    </xf>
    <xf numFmtId="0" fontId="10" fillId="0" borderId="4" xfId="0" applyFont="1" applyBorder="1" applyAlignment="1">
      <alignment horizontal="left" indent="2"/>
    </xf>
    <xf numFmtId="168" fontId="10" fillId="3" borderId="15" xfId="0" applyNumberFormat="1" applyFont="1" applyFill="1" applyBorder="1" applyAlignment="1" applyProtection="1">
      <alignment horizontal="right" wrapText="1"/>
      <protection locked="0"/>
    </xf>
    <xf numFmtId="168" fontId="10" fillId="3" borderId="9" xfId="0" applyNumberFormat="1" applyFont="1" applyFill="1" applyBorder="1" applyAlignment="1" applyProtection="1">
      <alignment horizontal="right" wrapText="1"/>
      <protection locked="0"/>
    </xf>
    <xf numFmtId="0" fontId="10" fillId="0" borderId="8" xfId="0" applyFont="1" applyBorder="1"/>
    <xf numFmtId="0" fontId="10" fillId="0" borderId="9" xfId="0" applyFont="1" applyBorder="1" applyProtection="1">
      <protection locked="0"/>
    </xf>
    <xf numFmtId="168" fontId="10" fillId="3" borderId="14" xfId="0" applyNumberFormat="1" applyFont="1" applyFill="1" applyBorder="1" applyAlignment="1" applyProtection="1">
      <alignment horizontal="right" wrapText="1"/>
      <protection locked="0"/>
    </xf>
    <xf numFmtId="168" fontId="6" fillId="0" borderId="13" xfId="0" applyNumberFormat="1" applyFont="1" applyBorder="1" applyAlignment="1">
      <alignment horizontal="right" wrapText="1"/>
    </xf>
    <xf numFmtId="168" fontId="40" fillId="0" borderId="0" xfId="0" applyNumberFormat="1" applyFont="1" applyAlignment="1" applyProtection="1">
      <alignment horizontal="right" wrapText="1"/>
      <protection locked="0"/>
    </xf>
    <xf numFmtId="168" fontId="40" fillId="0" borderId="1" xfId="0" applyNumberFormat="1" applyFont="1" applyBorder="1" applyAlignment="1" applyProtection="1">
      <alignment horizontal="right" wrapText="1"/>
      <protection locked="0"/>
    </xf>
    <xf numFmtId="168" fontId="10" fillId="3" borderId="4" xfId="0" applyNumberFormat="1" applyFont="1" applyFill="1" applyBorder="1" applyAlignment="1" applyProtection="1">
      <alignment horizontal="right" wrapText="1"/>
      <protection locked="0"/>
    </xf>
    <xf numFmtId="0" fontId="10" fillId="0" borderId="1" xfId="0" applyFont="1" applyBorder="1" applyAlignment="1">
      <alignment wrapText="1"/>
    </xf>
    <xf numFmtId="0" fontId="10" fillId="0" borderId="38" xfId="0" applyFont="1" applyBorder="1" applyProtection="1">
      <protection locked="0"/>
    </xf>
    <xf numFmtId="0" fontId="16" fillId="0" borderId="4" xfId="0" applyFont="1" applyBorder="1" applyAlignment="1">
      <alignment horizontal="left" indent="1"/>
    </xf>
    <xf numFmtId="0" fontId="16" fillId="0" borderId="1" xfId="0" applyFont="1" applyBorder="1" applyAlignment="1">
      <alignment horizontal="left" indent="1"/>
    </xf>
    <xf numFmtId="168" fontId="6" fillId="0" borderId="12" xfId="0" applyNumberFormat="1" applyFont="1" applyBorder="1" applyAlignment="1">
      <alignment horizontal="right" wrapText="1"/>
    </xf>
    <xf numFmtId="168" fontId="40" fillId="11" borderId="2" xfId="0" applyNumberFormat="1" applyFont="1" applyFill="1" applyBorder="1" applyAlignment="1" applyProtection="1">
      <alignment horizontal="right" wrapText="1"/>
      <protection locked="0"/>
    </xf>
    <xf numFmtId="168" fontId="40" fillId="11" borderId="1" xfId="0" applyNumberFormat="1" applyFont="1" applyFill="1" applyBorder="1" applyAlignment="1" applyProtection="1">
      <alignment horizontal="right" wrapText="1"/>
      <protection locked="0"/>
    </xf>
    <xf numFmtId="0" fontId="10" fillId="11" borderId="12" xfId="0" applyFont="1" applyFill="1" applyBorder="1" applyAlignment="1">
      <alignment wrapText="1"/>
    </xf>
    <xf numFmtId="0" fontId="10" fillId="11" borderId="12" xfId="0" applyFont="1" applyFill="1" applyBorder="1" applyAlignment="1" applyProtection="1">
      <alignment wrapText="1"/>
      <protection locked="0"/>
    </xf>
    <xf numFmtId="0" fontId="16" fillId="11" borderId="4" xfId="0" applyFont="1" applyFill="1" applyBorder="1" applyAlignment="1">
      <alignment horizontal="left" indent="1"/>
    </xf>
    <xf numFmtId="168" fontId="6" fillId="11" borderId="13" xfId="0" applyNumberFormat="1" applyFont="1" applyFill="1" applyBorder="1" applyAlignment="1">
      <alignment horizontal="right" wrapText="1"/>
    </xf>
    <xf numFmtId="0" fontId="40" fillId="0" borderId="12" xfId="0" applyFont="1" applyBorder="1" applyAlignment="1" applyProtection="1">
      <alignment horizontal="center" wrapText="1"/>
      <protection locked="0"/>
    </xf>
    <xf numFmtId="0" fontId="16" fillId="11" borderId="1" xfId="0" applyFont="1" applyFill="1" applyBorder="1" applyAlignment="1">
      <alignment horizontal="left" wrapText="1" indent="1"/>
    </xf>
    <xf numFmtId="168" fontId="6" fillId="11" borderId="12" xfId="0" applyNumberFormat="1" applyFont="1" applyFill="1" applyBorder="1" applyAlignment="1">
      <alignment horizontal="right" wrapText="1"/>
    </xf>
    <xf numFmtId="0" fontId="10" fillId="0" borderId="37" xfId="0" applyFont="1" applyBorder="1"/>
    <xf numFmtId="168" fontId="6" fillId="0" borderId="36" xfId="0" applyNumberFormat="1" applyFont="1" applyBorder="1" applyAlignment="1">
      <alignment horizontal="right" wrapText="1"/>
    </xf>
    <xf numFmtId="0" fontId="64" fillId="0" borderId="0" xfId="0" applyFont="1" applyProtection="1">
      <protection locked="0"/>
    </xf>
    <xf numFmtId="7" fontId="40" fillId="0" borderId="12" xfId="0" applyNumberFormat="1" applyFont="1" applyBorder="1" applyProtection="1">
      <protection locked="0"/>
    </xf>
    <xf numFmtId="0" fontId="10" fillId="0" borderId="0" xfId="0" applyFont="1" applyAlignment="1" applyProtection="1">
      <alignment horizontal="center"/>
      <protection locked="0"/>
    </xf>
    <xf numFmtId="5" fontId="40" fillId="0" borderId="0" xfId="0" applyNumberFormat="1" applyFont="1" applyProtection="1">
      <protection locked="0"/>
    </xf>
    <xf numFmtId="0" fontId="16" fillId="0" borderId="0" xfId="8" applyFont="1"/>
    <xf numFmtId="0" fontId="40" fillId="0" borderId="0" xfId="8" applyFont="1" applyProtection="1">
      <protection locked="0"/>
    </xf>
    <xf numFmtId="1" fontId="10" fillId="3" borderId="12" xfId="2" quotePrefix="1" applyNumberFormat="1" applyFont="1" applyFill="1" applyBorder="1" applyAlignment="1" applyProtection="1">
      <alignment horizontal="left"/>
      <protection locked="0"/>
    </xf>
    <xf numFmtId="168" fontId="40" fillId="0" borderId="0" xfId="0" applyNumberFormat="1" applyFont="1" applyProtection="1">
      <protection locked="0"/>
    </xf>
    <xf numFmtId="168" fontId="4" fillId="3" borderId="12" xfId="0" applyNumberFormat="1" applyFont="1" applyFill="1" applyBorder="1" applyAlignment="1" applyProtection="1">
      <alignment horizontal="right" wrapText="1"/>
      <protection locked="0"/>
    </xf>
    <xf numFmtId="168" fontId="4" fillId="3" borderId="39" xfId="0" applyNumberFormat="1" applyFont="1" applyFill="1" applyBorder="1" applyAlignment="1" applyProtection="1">
      <alignment horizontal="right" wrapText="1"/>
      <protection locked="0"/>
    </xf>
    <xf numFmtId="168" fontId="4" fillId="3" borderId="14" xfId="0" applyNumberFormat="1" applyFont="1" applyFill="1" applyBorder="1" applyAlignment="1" applyProtection="1">
      <alignment horizontal="right" wrapText="1"/>
      <protection locked="0"/>
    </xf>
    <xf numFmtId="168" fontId="4" fillId="3" borderId="37" xfId="0" applyNumberFormat="1" applyFont="1" applyFill="1" applyBorder="1" applyAlignment="1" applyProtection="1">
      <alignment horizontal="right" wrapText="1"/>
      <protection locked="0"/>
    </xf>
    <xf numFmtId="5" fontId="4" fillId="3" borderId="12" xfId="0" applyNumberFormat="1" applyFont="1" applyFill="1" applyBorder="1" applyAlignment="1" applyProtection="1">
      <alignment horizontal="right"/>
      <protection locked="0"/>
    </xf>
    <xf numFmtId="5" fontId="4" fillId="11" borderId="12" xfId="0" applyNumberFormat="1" applyFont="1" applyFill="1" applyBorder="1" applyAlignment="1">
      <alignment horizontal="right"/>
    </xf>
    <xf numFmtId="7" fontId="4" fillId="11" borderId="12" xfId="0" applyNumberFormat="1" applyFont="1" applyFill="1" applyBorder="1" applyProtection="1">
      <protection locked="0"/>
    </xf>
    <xf numFmtId="7" fontId="4" fillId="11" borderId="1" xfId="0" applyNumberFormat="1" applyFont="1" applyFill="1" applyBorder="1" applyProtection="1">
      <protection locked="0"/>
    </xf>
    <xf numFmtId="5" fontId="4" fillId="3" borderId="1" xfId="0" applyNumberFormat="1" applyFont="1" applyFill="1" applyBorder="1" applyAlignment="1" applyProtection="1">
      <alignment horizontal="right"/>
      <protection locked="0"/>
    </xf>
    <xf numFmtId="5" fontId="4" fillId="11" borderId="1" xfId="0" applyNumberFormat="1" applyFont="1" applyFill="1" applyBorder="1" applyAlignment="1">
      <alignment horizontal="right"/>
    </xf>
    <xf numFmtId="5" fontId="4" fillId="3" borderId="13" xfId="0" applyNumberFormat="1" applyFont="1" applyFill="1" applyBorder="1" applyAlignment="1" applyProtection="1">
      <alignment horizontal="right"/>
      <protection locked="0"/>
    </xf>
    <xf numFmtId="5" fontId="4" fillId="3" borderId="4" xfId="0" applyNumberFormat="1" applyFont="1" applyFill="1" applyBorder="1" applyAlignment="1" applyProtection="1">
      <alignment horizontal="right"/>
      <protection locked="0"/>
    </xf>
    <xf numFmtId="5" fontId="4" fillId="11" borderId="4" xfId="0" applyNumberFormat="1" applyFont="1" applyFill="1" applyBorder="1" applyAlignment="1">
      <alignment horizontal="right"/>
    </xf>
    <xf numFmtId="0" fontId="14" fillId="0" borderId="2" xfId="2" applyFont="1" applyBorder="1" applyAlignment="1">
      <alignment horizontal="center" vertical="center" wrapText="1"/>
    </xf>
    <xf numFmtId="0" fontId="14" fillId="0" borderId="1" xfId="2" applyFont="1" applyBorder="1" applyAlignment="1">
      <alignment horizontal="center" vertical="center" wrapText="1"/>
    </xf>
    <xf numFmtId="0" fontId="13" fillId="0" borderId="0" xfId="2" applyFont="1" applyAlignment="1">
      <alignment horizontal="center"/>
    </xf>
    <xf numFmtId="0" fontId="11" fillId="0" borderId="0" xfId="2" applyFont="1" applyAlignment="1">
      <alignment horizontal="justify" vertical="justify" wrapText="1"/>
    </xf>
    <xf numFmtId="0" fontId="10" fillId="0" borderId="0" xfId="2" applyFont="1" applyAlignment="1">
      <alignment vertical="justify"/>
    </xf>
    <xf numFmtId="0" fontId="8" fillId="0" borderId="0" xfId="2" applyFont="1" applyAlignment="1">
      <alignment horizontal="left" wrapText="1"/>
    </xf>
    <xf numFmtId="0" fontId="4" fillId="0" borderId="0" xfId="2" applyFont="1" applyAlignment="1">
      <alignment horizontal="left" wrapText="1"/>
    </xf>
    <xf numFmtId="0" fontId="3" fillId="0" borderId="0" xfId="2" applyAlignment="1">
      <alignment horizontal="left" wrapText="1"/>
    </xf>
    <xf numFmtId="0" fontId="4" fillId="0" borderId="0" xfId="2" applyFont="1" applyAlignment="1">
      <alignment horizontal="left" vertical="center" wrapText="1"/>
    </xf>
    <xf numFmtId="0" fontId="4" fillId="0" borderId="0" xfId="2" applyFont="1" applyAlignment="1">
      <alignment horizontal="center" wrapText="1"/>
    </xf>
    <xf numFmtId="0" fontId="8" fillId="0" borderId="0" xfId="2" applyFont="1" applyAlignment="1">
      <alignment horizontal="center" wrapText="1"/>
    </xf>
    <xf numFmtId="0" fontId="16" fillId="0" borderId="0" xfId="2" applyFont="1" applyAlignment="1">
      <alignment horizontal="center"/>
    </xf>
    <xf numFmtId="0" fontId="10" fillId="0" borderId="0" xfId="2" applyFont="1" applyAlignment="1">
      <alignment horizontal="left"/>
    </xf>
    <xf numFmtId="0" fontId="10" fillId="3" borderId="11" xfId="2" applyFont="1" applyFill="1" applyBorder="1" applyAlignment="1" applyProtection="1">
      <alignment horizontal="left" vertical="top" wrapText="1"/>
      <protection locked="0"/>
    </xf>
    <xf numFmtId="0" fontId="10" fillId="3" borderId="10" xfId="2" applyFont="1" applyFill="1" applyBorder="1" applyAlignment="1" applyProtection="1">
      <alignment horizontal="left" vertical="top" wrapText="1"/>
      <protection locked="0"/>
    </xf>
    <xf numFmtId="0" fontId="10" fillId="3" borderId="9" xfId="2" applyFont="1" applyFill="1" applyBorder="1" applyAlignment="1" applyProtection="1">
      <alignment horizontal="left" vertical="top" wrapText="1"/>
      <protection locked="0"/>
    </xf>
    <xf numFmtId="0" fontId="10" fillId="3" borderId="8" xfId="2" applyFont="1" applyFill="1" applyBorder="1" applyAlignment="1" applyProtection="1">
      <alignment horizontal="left" vertical="top" wrapText="1"/>
      <protection locked="0"/>
    </xf>
    <xf numFmtId="0" fontId="10" fillId="3" borderId="0" xfId="2" applyFont="1" applyFill="1" applyAlignment="1" applyProtection="1">
      <alignment horizontal="left" vertical="top" wrapText="1"/>
      <protection locked="0"/>
    </xf>
    <xf numFmtId="0" fontId="10" fillId="3" borderId="7" xfId="2" applyFont="1" applyFill="1" applyBorder="1" applyAlignment="1" applyProtection="1">
      <alignment horizontal="left" vertical="top" wrapText="1"/>
      <protection locked="0"/>
    </xf>
    <xf numFmtId="0" fontId="10" fillId="3" borderId="6" xfId="2" applyFont="1" applyFill="1" applyBorder="1" applyAlignment="1" applyProtection="1">
      <alignment horizontal="left" vertical="top" wrapText="1"/>
      <protection locked="0"/>
    </xf>
    <xf numFmtId="0" fontId="10" fillId="3" borderId="5" xfId="2" applyFont="1" applyFill="1" applyBorder="1" applyAlignment="1" applyProtection="1">
      <alignment horizontal="left" vertical="top" wrapText="1"/>
      <protection locked="0"/>
    </xf>
    <xf numFmtId="0" fontId="10" fillId="3" borderId="4" xfId="2" applyFont="1" applyFill="1" applyBorder="1" applyAlignment="1" applyProtection="1">
      <alignment horizontal="left" vertical="top" wrapText="1"/>
      <protection locked="0"/>
    </xf>
    <xf numFmtId="0" fontId="16" fillId="0" borderId="0" xfId="2" applyFont="1" applyAlignment="1">
      <alignment horizontal="left" wrapText="1"/>
    </xf>
    <xf numFmtId="0" fontId="10" fillId="0" borderId="0" xfId="2" applyFont="1" applyAlignment="1">
      <alignment horizontal="left" wrapText="1"/>
    </xf>
    <xf numFmtId="0" fontId="16" fillId="5" borderId="12" xfId="2" applyFont="1" applyFill="1" applyBorder="1" applyAlignment="1">
      <alignment horizontal="left"/>
    </xf>
    <xf numFmtId="0" fontId="3" fillId="4" borderId="3" xfId="2" applyFill="1" applyBorder="1" applyAlignment="1">
      <alignment wrapText="1"/>
    </xf>
    <xf numFmtId="0" fontId="3" fillId="4" borderId="2" xfId="2" applyFill="1" applyBorder="1" applyAlignment="1">
      <alignment wrapText="1"/>
    </xf>
    <xf numFmtId="0" fontId="16" fillId="5" borderId="3" xfId="2" applyFont="1" applyFill="1" applyBorder="1" applyAlignment="1">
      <alignment horizontal="center"/>
    </xf>
    <xf numFmtId="0" fontId="16" fillId="5" borderId="2" xfId="2" applyFont="1" applyFill="1" applyBorder="1" applyAlignment="1">
      <alignment horizontal="center"/>
    </xf>
    <xf numFmtId="0" fontId="16" fillId="5" borderId="1" xfId="2" applyFont="1" applyFill="1" applyBorder="1" applyAlignment="1">
      <alignment horizontal="center"/>
    </xf>
    <xf numFmtId="49" fontId="10" fillId="3" borderId="3" xfId="2" applyNumberFormat="1" applyFont="1" applyFill="1" applyBorder="1" applyAlignment="1" applyProtection="1">
      <alignment horizontal="center" wrapText="1"/>
      <protection locked="0"/>
    </xf>
    <xf numFmtId="49" fontId="10" fillId="3" borderId="2" xfId="2" applyNumberFormat="1" applyFont="1" applyFill="1" applyBorder="1" applyAlignment="1" applyProtection="1">
      <alignment horizontal="center" wrapText="1"/>
      <protection locked="0"/>
    </xf>
    <xf numFmtId="49" fontId="10" fillId="3" borderId="1" xfId="2" applyNumberFormat="1" applyFont="1" applyFill="1" applyBorder="1" applyAlignment="1" applyProtection="1">
      <alignment horizontal="center" wrapText="1"/>
      <protection locked="0"/>
    </xf>
    <xf numFmtId="0" fontId="13" fillId="0" borderId="0" xfId="2" applyFont="1" applyAlignment="1" applyProtection="1">
      <alignment horizontal="center"/>
      <protection locked="0"/>
    </xf>
    <xf numFmtId="0" fontId="10" fillId="0" borderId="5" xfId="2" applyFont="1" applyBorder="1"/>
    <xf numFmtId="0" fontId="3" fillId="0" borderId="0" xfId="2"/>
    <xf numFmtId="0" fontId="10" fillId="3" borderId="3" xfId="2" applyFont="1" applyFill="1" applyBorder="1" applyAlignment="1" applyProtection="1">
      <alignment horizontal="left"/>
      <protection locked="0"/>
    </xf>
    <xf numFmtId="0" fontId="3" fillId="3" borderId="2" xfId="2" applyFill="1" applyBorder="1" applyAlignment="1" applyProtection="1">
      <alignment horizontal="left"/>
      <protection locked="0"/>
    </xf>
    <xf numFmtId="0" fontId="3" fillId="3" borderId="1" xfId="2" applyFill="1" applyBorder="1" applyAlignment="1" applyProtection="1">
      <alignment horizontal="left"/>
      <protection locked="0"/>
    </xf>
    <xf numFmtId="0" fontId="23" fillId="3" borderId="11" xfId="2" applyFont="1" applyFill="1" applyBorder="1" applyAlignment="1" applyProtection="1">
      <alignment horizontal="left" vertical="top" wrapText="1"/>
      <protection locked="0"/>
    </xf>
    <xf numFmtId="0" fontId="10" fillId="3" borderId="2" xfId="2" applyFont="1" applyFill="1" applyBorder="1" applyAlignment="1" applyProtection="1">
      <alignment horizontal="left"/>
      <protection locked="0"/>
    </xf>
    <xf numFmtId="0" fontId="10" fillId="3" borderId="1" xfId="2" applyFont="1" applyFill="1" applyBorder="1" applyAlignment="1" applyProtection="1">
      <alignment horizontal="left"/>
      <protection locked="0"/>
    </xf>
    <xf numFmtId="0" fontId="10" fillId="4" borderId="3" xfId="2" applyFont="1" applyFill="1" applyBorder="1" applyAlignment="1">
      <alignment horizontal="left" vertical="top"/>
    </xf>
    <xf numFmtId="0" fontId="10" fillId="4" borderId="2" xfId="2" applyFont="1" applyFill="1" applyBorder="1" applyAlignment="1">
      <alignment horizontal="left" vertical="top"/>
    </xf>
    <xf numFmtId="0" fontId="16" fillId="5" borderId="3" xfId="2" applyFont="1" applyFill="1" applyBorder="1" applyAlignment="1">
      <alignment horizontal="center" wrapText="1"/>
    </xf>
    <xf numFmtId="0" fontId="16" fillId="5" borderId="2" xfId="2" applyFont="1" applyFill="1" applyBorder="1" applyAlignment="1">
      <alignment horizontal="center" wrapText="1"/>
    </xf>
    <xf numFmtId="0" fontId="16" fillId="5" borderId="1" xfId="2" applyFont="1" applyFill="1" applyBorder="1" applyAlignment="1">
      <alignment horizontal="center" wrapText="1"/>
    </xf>
    <xf numFmtId="3" fontId="10" fillId="3" borderId="11" xfId="2" applyNumberFormat="1" applyFont="1" applyFill="1" applyBorder="1" applyAlignment="1" applyProtection="1">
      <alignment horizontal="left" vertical="top" wrapText="1"/>
      <protection locked="0"/>
    </xf>
    <xf numFmtId="3" fontId="10" fillId="3" borderId="10" xfId="2" applyNumberFormat="1" applyFont="1" applyFill="1" applyBorder="1" applyAlignment="1" applyProtection="1">
      <alignment horizontal="left" vertical="top" wrapText="1"/>
      <protection locked="0"/>
    </xf>
    <xf numFmtId="3" fontId="10" fillId="3" borderId="9" xfId="2" applyNumberFormat="1" applyFont="1" applyFill="1" applyBorder="1" applyAlignment="1" applyProtection="1">
      <alignment horizontal="left" vertical="top" wrapText="1"/>
      <protection locked="0"/>
    </xf>
    <xf numFmtId="3" fontId="10" fillId="3" borderId="8" xfId="2" applyNumberFormat="1" applyFont="1" applyFill="1" applyBorder="1" applyAlignment="1" applyProtection="1">
      <alignment horizontal="left" vertical="top" wrapText="1"/>
      <protection locked="0"/>
    </xf>
    <xf numFmtId="3" fontId="10" fillId="3" borderId="0" xfId="2" applyNumberFormat="1" applyFont="1" applyFill="1" applyAlignment="1" applyProtection="1">
      <alignment horizontal="left" vertical="top" wrapText="1"/>
      <protection locked="0"/>
    </xf>
    <xf numFmtId="3" fontId="10" fillId="3" borderId="7" xfId="2" applyNumberFormat="1" applyFont="1" applyFill="1" applyBorder="1" applyAlignment="1" applyProtection="1">
      <alignment horizontal="left" vertical="top" wrapText="1"/>
      <protection locked="0"/>
    </xf>
    <xf numFmtId="3" fontId="10" fillId="3" borderId="6" xfId="2" applyNumberFormat="1" applyFont="1" applyFill="1" applyBorder="1" applyAlignment="1" applyProtection="1">
      <alignment horizontal="left" vertical="top" wrapText="1"/>
      <protection locked="0"/>
    </xf>
    <xf numFmtId="3" fontId="10" fillId="3" borderId="5" xfId="2" applyNumberFormat="1" applyFont="1" applyFill="1" applyBorder="1" applyAlignment="1" applyProtection="1">
      <alignment horizontal="left" vertical="top" wrapText="1"/>
      <protection locked="0"/>
    </xf>
    <xf numFmtId="3" fontId="10" fillId="3" borderId="4" xfId="2" applyNumberFormat="1" applyFont="1" applyFill="1" applyBorder="1" applyAlignment="1" applyProtection="1">
      <alignment horizontal="left" vertical="top" wrapText="1"/>
      <protection locked="0"/>
    </xf>
    <xf numFmtId="0" fontId="6" fillId="0" borderId="0" xfId="2" applyFont="1" applyAlignment="1">
      <alignment horizontal="center"/>
    </xf>
    <xf numFmtId="0" fontId="3" fillId="0" borderId="0" xfId="2" applyAlignment="1">
      <alignment horizontal="center"/>
    </xf>
    <xf numFmtId="0" fontId="4" fillId="0" borderId="0" xfId="2" applyFont="1" applyAlignment="1">
      <alignment wrapText="1"/>
    </xf>
    <xf numFmtId="3" fontId="10" fillId="3" borderId="11" xfId="2" applyNumberFormat="1" applyFont="1" applyFill="1" applyBorder="1" applyAlignment="1">
      <alignment horizontal="left" vertical="top" wrapText="1"/>
    </xf>
    <xf numFmtId="3" fontId="10" fillId="3" borderId="10" xfId="2" applyNumberFormat="1" applyFont="1" applyFill="1" applyBorder="1" applyAlignment="1">
      <alignment horizontal="left" vertical="top" wrapText="1"/>
    </xf>
    <xf numFmtId="3" fontId="10" fillId="3" borderId="9" xfId="2" applyNumberFormat="1" applyFont="1" applyFill="1" applyBorder="1" applyAlignment="1">
      <alignment horizontal="left" vertical="top" wrapText="1"/>
    </xf>
    <xf numFmtId="3" fontId="10" fillId="3" borderId="8" xfId="2" applyNumberFormat="1" applyFont="1" applyFill="1" applyBorder="1" applyAlignment="1">
      <alignment horizontal="left" vertical="top" wrapText="1"/>
    </xf>
    <xf numFmtId="3" fontId="10" fillId="3" borderId="0" xfId="2" applyNumberFormat="1" applyFont="1" applyFill="1" applyAlignment="1">
      <alignment horizontal="left" vertical="top" wrapText="1"/>
    </xf>
    <xf numFmtId="3" fontId="10" fillId="3" borderId="7" xfId="2" applyNumberFormat="1" applyFont="1" applyFill="1" applyBorder="1" applyAlignment="1">
      <alignment horizontal="left" vertical="top" wrapText="1"/>
    </xf>
    <xf numFmtId="3" fontId="10" fillId="3" borderId="6" xfId="2" applyNumberFormat="1" applyFont="1" applyFill="1" applyBorder="1" applyAlignment="1">
      <alignment horizontal="left" vertical="top" wrapText="1"/>
    </xf>
    <xf numFmtId="3" fontId="10" fillId="3" borderId="5" xfId="2" applyNumberFormat="1" applyFont="1" applyFill="1" applyBorder="1" applyAlignment="1">
      <alignment horizontal="left" vertical="top" wrapText="1"/>
    </xf>
    <xf numFmtId="3" fontId="10" fillId="3" borderId="4" xfId="2" applyNumberFormat="1" applyFont="1" applyFill="1" applyBorder="1" applyAlignment="1">
      <alignment horizontal="left" vertical="top" wrapText="1"/>
    </xf>
    <xf numFmtId="0" fontId="30" fillId="0" borderId="0" xfId="2" applyFont="1" applyAlignment="1">
      <alignment horizontal="left" wrapText="1"/>
    </xf>
    <xf numFmtId="0" fontId="4" fillId="0" borderId="0" xfId="2" applyFont="1" applyAlignment="1">
      <alignment horizontal="left"/>
    </xf>
    <xf numFmtId="3" fontId="32" fillId="3" borderId="12" xfId="2" applyNumberFormat="1" applyFont="1" applyFill="1" applyBorder="1" applyAlignment="1" applyProtection="1">
      <alignment horizontal="center"/>
      <protection locked="0"/>
    </xf>
    <xf numFmtId="3" fontId="23" fillId="3" borderId="12" xfId="2" applyNumberFormat="1" applyFont="1" applyFill="1" applyBorder="1" applyAlignment="1" applyProtection="1">
      <alignment horizontal="left" vertical="top" wrapText="1"/>
      <protection locked="0"/>
    </xf>
    <xf numFmtId="3" fontId="10" fillId="3" borderId="12" xfId="2" applyNumberFormat="1" applyFont="1" applyFill="1" applyBorder="1" applyAlignment="1" applyProtection="1">
      <alignment horizontal="left" vertical="top" wrapText="1"/>
      <protection locked="0"/>
    </xf>
    <xf numFmtId="0" fontId="34" fillId="0" borderId="0" xfId="2" applyFont="1" applyAlignment="1">
      <alignment wrapText="1"/>
    </xf>
    <xf numFmtId="0" fontId="16" fillId="0" borderId="0" xfId="2" applyFont="1" applyAlignment="1">
      <alignment horizontal="left"/>
    </xf>
    <xf numFmtId="166" fontId="10" fillId="3" borderId="11" xfId="6" applyNumberFormat="1" applyFont="1" applyFill="1" applyBorder="1" applyAlignment="1" applyProtection="1">
      <alignment horizontal="left" vertical="top" wrapText="1"/>
      <protection locked="0"/>
    </xf>
    <xf numFmtId="166" fontId="10" fillId="3" borderId="10" xfId="6" applyNumberFormat="1" applyFont="1" applyFill="1" applyBorder="1" applyAlignment="1" applyProtection="1">
      <alignment horizontal="left" vertical="top" wrapText="1"/>
      <protection locked="0"/>
    </xf>
    <xf numFmtId="166" fontId="10" fillId="3" borderId="9" xfId="6" applyNumberFormat="1" applyFont="1" applyFill="1" applyBorder="1" applyAlignment="1" applyProtection="1">
      <alignment horizontal="left" vertical="top" wrapText="1"/>
      <protection locked="0"/>
    </xf>
    <xf numFmtId="166" fontId="10" fillId="3" borderId="8" xfId="6" applyNumberFormat="1" applyFont="1" applyFill="1" applyBorder="1" applyAlignment="1" applyProtection="1">
      <alignment horizontal="left" vertical="top" wrapText="1"/>
      <protection locked="0"/>
    </xf>
    <xf numFmtId="166" fontId="10" fillId="3" borderId="0" xfId="6" applyNumberFormat="1" applyFont="1" applyFill="1" applyBorder="1" applyAlignment="1" applyProtection="1">
      <alignment horizontal="left" vertical="top" wrapText="1"/>
      <protection locked="0"/>
    </xf>
    <xf numFmtId="166" fontId="10" fillId="3" borderId="7" xfId="6" applyNumberFormat="1" applyFont="1" applyFill="1" applyBorder="1" applyAlignment="1" applyProtection="1">
      <alignment horizontal="left" vertical="top" wrapText="1"/>
      <protection locked="0"/>
    </xf>
    <xf numFmtId="166" fontId="10" fillId="3" borderId="6" xfId="6" applyNumberFormat="1" applyFont="1" applyFill="1" applyBorder="1" applyAlignment="1" applyProtection="1">
      <alignment horizontal="left" vertical="top" wrapText="1"/>
      <protection locked="0"/>
    </xf>
    <xf numFmtId="166" fontId="10" fillId="3" borderId="5" xfId="6" applyNumberFormat="1" applyFont="1" applyFill="1" applyBorder="1" applyAlignment="1" applyProtection="1">
      <alignment horizontal="left" vertical="top" wrapText="1"/>
      <protection locked="0"/>
    </xf>
    <xf numFmtId="166" fontId="10" fillId="3" borderId="4" xfId="6" applyNumberFormat="1" applyFont="1" applyFill="1" applyBorder="1" applyAlignment="1" applyProtection="1">
      <alignment horizontal="left" vertical="top" wrapText="1"/>
      <protection locked="0"/>
    </xf>
    <xf numFmtId="0" fontId="10" fillId="4" borderId="11" xfId="2" applyFont="1" applyFill="1" applyBorder="1" applyAlignment="1">
      <alignment wrapText="1"/>
    </xf>
    <xf numFmtId="0" fontId="10" fillId="4" borderId="10" xfId="2" applyFont="1" applyFill="1" applyBorder="1" applyAlignment="1">
      <alignment wrapText="1"/>
    </xf>
    <xf numFmtId="0" fontId="10" fillId="4" borderId="20" xfId="2" applyFont="1" applyFill="1" applyBorder="1" applyAlignment="1">
      <alignment wrapText="1"/>
    </xf>
    <xf numFmtId="0" fontId="10" fillId="4" borderId="8" xfId="2" applyFont="1" applyFill="1" applyBorder="1" applyAlignment="1">
      <alignment wrapText="1"/>
    </xf>
    <xf numFmtId="0" fontId="10" fillId="4" borderId="0" xfId="2" applyFont="1" applyFill="1" applyAlignment="1">
      <alignment wrapText="1"/>
    </xf>
    <xf numFmtId="0" fontId="10" fillId="4" borderId="19" xfId="2" applyFont="1" applyFill="1" applyBorder="1" applyAlignment="1">
      <alignment wrapText="1"/>
    </xf>
    <xf numFmtId="0" fontId="10" fillId="4" borderId="18" xfId="2" applyFont="1" applyFill="1" applyBorder="1" applyAlignment="1">
      <alignment wrapText="1"/>
    </xf>
    <xf numFmtId="0" fontId="10" fillId="4" borderId="17" xfId="2" applyFont="1" applyFill="1" applyBorder="1" applyAlignment="1">
      <alignment wrapText="1"/>
    </xf>
    <xf numFmtId="0" fontId="10" fillId="4" borderId="16" xfId="2" applyFont="1" applyFill="1" applyBorder="1" applyAlignment="1">
      <alignment wrapText="1"/>
    </xf>
    <xf numFmtId="0" fontId="10" fillId="3" borderId="3" xfId="2" applyFont="1" applyFill="1" applyBorder="1" applyAlignment="1">
      <alignment horizontal="center"/>
    </xf>
    <xf numFmtId="0" fontId="10" fillId="3" borderId="2" xfId="2" applyFont="1" applyFill="1" applyBorder="1" applyAlignment="1">
      <alignment horizontal="center"/>
    </xf>
    <xf numFmtId="0" fontId="10" fillId="3" borderId="1" xfId="2" applyFont="1" applyFill="1" applyBorder="1" applyAlignment="1">
      <alignment horizontal="center"/>
    </xf>
    <xf numFmtId="0" fontId="10" fillId="4" borderId="11" xfId="2" applyFont="1" applyFill="1" applyBorder="1" applyAlignment="1" applyProtection="1">
      <alignment horizontal="left" vertical="top" wrapText="1"/>
      <protection locked="0"/>
    </xf>
    <xf numFmtId="0" fontId="10" fillId="4" borderId="10" xfId="2" applyFont="1" applyFill="1" applyBorder="1" applyAlignment="1" applyProtection="1">
      <alignment horizontal="left" vertical="top" wrapText="1"/>
      <protection locked="0"/>
    </xf>
    <xf numFmtId="0" fontId="10" fillId="4" borderId="8" xfId="2" applyFont="1" applyFill="1" applyBorder="1" applyAlignment="1" applyProtection="1">
      <alignment horizontal="left" vertical="top" wrapText="1"/>
      <protection locked="0"/>
    </xf>
    <xf numFmtId="0" fontId="10" fillId="4" borderId="0" xfId="2" applyFont="1" applyFill="1" applyAlignment="1" applyProtection="1">
      <alignment horizontal="left" vertical="top" wrapText="1"/>
      <protection locked="0"/>
    </xf>
    <xf numFmtId="0" fontId="10" fillId="4" borderId="6" xfId="2" applyFont="1" applyFill="1" applyBorder="1" applyAlignment="1" applyProtection="1">
      <alignment horizontal="left" vertical="top" wrapText="1"/>
      <protection locked="0"/>
    </xf>
    <xf numFmtId="0" fontId="10" fillId="4" borderId="5" xfId="2" applyFont="1" applyFill="1" applyBorder="1" applyAlignment="1" applyProtection="1">
      <alignment horizontal="left" vertical="top" wrapText="1"/>
      <protection locked="0"/>
    </xf>
    <xf numFmtId="0" fontId="23" fillId="4" borderId="0" xfId="2" applyFont="1" applyFill="1" applyAlignment="1">
      <alignment horizontal="left" vertical="top" wrapText="1"/>
    </xf>
    <xf numFmtId="0" fontId="10" fillId="0" borderId="0" xfId="2" applyFont="1"/>
    <xf numFmtId="0" fontId="10" fillId="0" borderId="7" xfId="2" applyFont="1" applyBorder="1"/>
    <xf numFmtId="0" fontId="23" fillId="4" borderId="10" xfId="2" applyFont="1" applyFill="1" applyBorder="1" applyAlignment="1">
      <alignment horizontal="left" vertical="top" wrapText="1"/>
    </xf>
    <xf numFmtId="0" fontId="16" fillId="0" borderId="0" xfId="2" applyFont="1"/>
    <xf numFmtId="0" fontId="32" fillId="4" borderId="11" xfId="2" applyFont="1" applyFill="1" applyBorder="1" applyAlignment="1">
      <alignment horizontal="left" vertical="top" wrapText="1"/>
    </xf>
    <xf numFmtId="0" fontId="32" fillId="4" borderId="10" xfId="2" applyFont="1" applyFill="1" applyBorder="1" applyAlignment="1">
      <alignment horizontal="left" vertical="top" wrapText="1"/>
    </xf>
    <xf numFmtId="0" fontId="32" fillId="4" borderId="9" xfId="2" applyFont="1" applyFill="1" applyBorder="1" applyAlignment="1">
      <alignment horizontal="left" vertical="top" wrapText="1"/>
    </xf>
    <xf numFmtId="0" fontId="32" fillId="4" borderId="8" xfId="2" applyFont="1" applyFill="1" applyBorder="1" applyAlignment="1">
      <alignment horizontal="left" vertical="top" wrapText="1"/>
    </xf>
    <xf numFmtId="0" fontId="32" fillId="4" borderId="0" xfId="2" applyFont="1" applyFill="1" applyAlignment="1">
      <alignment horizontal="left" vertical="top" wrapText="1"/>
    </xf>
    <xf numFmtId="0" fontId="32" fillId="4" borderId="7" xfId="2" applyFont="1" applyFill="1" applyBorder="1" applyAlignment="1">
      <alignment horizontal="left" vertical="top" wrapText="1"/>
    </xf>
    <xf numFmtId="0" fontId="32" fillId="4" borderId="6" xfId="2" applyFont="1" applyFill="1" applyBorder="1" applyAlignment="1">
      <alignment horizontal="left" vertical="top" wrapText="1"/>
    </xf>
    <xf numFmtId="0" fontId="32" fillId="4" borderId="5" xfId="2" applyFont="1" applyFill="1" applyBorder="1" applyAlignment="1">
      <alignment horizontal="left" vertical="top" wrapText="1"/>
    </xf>
    <xf numFmtId="0" fontId="32" fillId="4" borderId="4" xfId="2" applyFont="1" applyFill="1" applyBorder="1" applyAlignment="1">
      <alignment horizontal="left" vertical="top" wrapText="1"/>
    </xf>
    <xf numFmtId="0" fontId="23" fillId="0" borderId="5" xfId="2" applyFont="1" applyBorder="1" applyAlignment="1">
      <alignment horizontal="left" wrapText="1"/>
    </xf>
    <xf numFmtId="0" fontId="16" fillId="7" borderId="6" xfId="2" applyFont="1" applyFill="1" applyBorder="1" applyAlignment="1">
      <alignment horizontal="center"/>
    </xf>
    <xf numFmtId="0" fontId="16" fillId="7" borderId="5" xfId="2" applyFont="1" applyFill="1" applyBorder="1" applyAlignment="1">
      <alignment horizontal="center"/>
    </xf>
    <xf numFmtId="0" fontId="16" fillId="7" borderId="11" xfId="2" applyFont="1" applyFill="1" applyBorder="1" applyAlignment="1">
      <alignment horizontal="center"/>
    </xf>
    <xf numFmtId="0" fontId="16" fillId="7" borderId="9" xfId="2" applyFont="1" applyFill="1" applyBorder="1" applyAlignment="1">
      <alignment horizontal="center"/>
    </xf>
    <xf numFmtId="0" fontId="16" fillId="7" borderId="4" xfId="2" applyFont="1" applyFill="1" applyBorder="1" applyAlignment="1">
      <alignment horizontal="center"/>
    </xf>
    <xf numFmtId="0" fontId="16" fillId="7" borderId="3" xfId="2" applyFont="1" applyFill="1" applyBorder="1" applyAlignment="1">
      <alignment horizontal="center"/>
    </xf>
    <xf numFmtId="0" fontId="16" fillId="7" borderId="1" xfId="2" applyFont="1" applyFill="1" applyBorder="1" applyAlignment="1">
      <alignment horizontal="center"/>
    </xf>
    <xf numFmtId="1" fontId="16" fillId="5" borderId="12" xfId="0" applyNumberFormat="1" applyFont="1" applyFill="1" applyBorder="1" applyAlignment="1" applyProtection="1">
      <alignment horizontal="center"/>
      <protection locked="0"/>
    </xf>
    <xf numFmtId="0" fontId="16" fillId="5" borderId="13" xfId="0" applyFont="1" applyFill="1" applyBorder="1" applyAlignment="1">
      <alignment horizontal="center"/>
    </xf>
    <xf numFmtId="0" fontId="16" fillId="5" borderId="15" xfId="0" applyFont="1" applyFill="1" applyBorder="1" applyAlignment="1">
      <alignment horizontal="center"/>
    </xf>
    <xf numFmtId="0" fontId="10" fillId="3" borderId="11" xfId="0" applyFont="1" applyFill="1" applyBorder="1" applyAlignment="1" applyProtection="1">
      <alignment horizontal="left" vertical="top" wrapText="1"/>
      <protection locked="0"/>
    </xf>
    <xf numFmtId="0" fontId="10" fillId="3" borderId="10" xfId="0" applyFont="1" applyFill="1" applyBorder="1" applyAlignment="1" applyProtection="1">
      <alignment horizontal="left" vertical="top" wrapText="1"/>
      <protection locked="0"/>
    </xf>
    <xf numFmtId="0" fontId="10" fillId="3" borderId="9" xfId="0" applyFont="1" applyFill="1" applyBorder="1" applyAlignment="1" applyProtection="1">
      <alignment horizontal="left" vertical="top" wrapText="1"/>
      <protection locked="0"/>
    </xf>
    <xf numFmtId="0" fontId="10" fillId="3" borderId="8" xfId="0" applyFont="1" applyFill="1" applyBorder="1" applyAlignment="1" applyProtection="1">
      <alignment horizontal="left" vertical="top" wrapText="1"/>
      <protection locked="0"/>
    </xf>
    <xf numFmtId="0" fontId="10" fillId="3" borderId="0" xfId="0" applyFont="1" applyFill="1" applyAlignment="1" applyProtection="1">
      <alignment horizontal="left" vertical="top" wrapText="1"/>
      <protection locked="0"/>
    </xf>
    <xf numFmtId="0" fontId="10" fillId="3" borderId="7" xfId="0" applyFont="1" applyFill="1" applyBorder="1" applyAlignment="1" applyProtection="1">
      <alignment horizontal="left" vertical="top" wrapText="1"/>
      <protection locked="0"/>
    </xf>
    <xf numFmtId="0" fontId="10" fillId="3" borderId="6" xfId="0" applyFont="1" applyFill="1" applyBorder="1" applyAlignment="1" applyProtection="1">
      <alignment horizontal="left" vertical="top" wrapText="1"/>
      <protection locked="0"/>
    </xf>
    <xf numFmtId="0" fontId="10" fillId="3" borderId="5" xfId="0" applyFont="1" applyFill="1" applyBorder="1" applyAlignment="1" applyProtection="1">
      <alignment horizontal="left" vertical="top" wrapText="1"/>
      <protection locked="0"/>
    </xf>
    <xf numFmtId="0" fontId="10" fillId="3" borderId="4" xfId="0" applyFont="1" applyFill="1" applyBorder="1" applyAlignment="1" applyProtection="1">
      <alignment horizontal="left" vertical="top" wrapText="1"/>
      <protection locked="0"/>
    </xf>
    <xf numFmtId="0" fontId="13" fillId="0" borderId="0" xfId="0" applyFont="1" applyAlignment="1">
      <alignment horizontal="center"/>
    </xf>
    <xf numFmtId="0" fontId="4" fillId="0" borderId="0" xfId="0" applyFont="1" applyAlignment="1">
      <alignment horizontal="left" wrapText="1"/>
    </xf>
    <xf numFmtId="0" fontId="41" fillId="5" borderId="12" xfId="0" applyFont="1" applyFill="1" applyBorder="1" applyAlignment="1" applyProtection="1">
      <alignment horizontal="center" wrapText="1"/>
      <protection locked="0"/>
    </xf>
    <xf numFmtId="0" fontId="13" fillId="0" borderId="0" xfId="0" applyFont="1" applyAlignment="1" applyProtection="1">
      <alignment horizontal="center"/>
      <protection locked="0"/>
    </xf>
    <xf numFmtId="0" fontId="13" fillId="0" borderId="5" xfId="0" applyFont="1" applyBorder="1" applyAlignment="1" applyProtection="1">
      <alignment horizontal="center"/>
      <protection locked="0"/>
    </xf>
    <xf numFmtId="0" fontId="10" fillId="3" borderId="11" xfId="8" applyFont="1" applyFill="1" applyBorder="1" applyAlignment="1" applyProtection="1">
      <alignment horizontal="left" vertical="top" wrapText="1"/>
      <protection locked="0"/>
    </xf>
    <xf numFmtId="0" fontId="10" fillId="3" borderId="10" xfId="8" applyFont="1" applyFill="1" applyBorder="1" applyAlignment="1" applyProtection="1">
      <alignment horizontal="left" vertical="top" wrapText="1"/>
      <protection locked="0"/>
    </xf>
    <xf numFmtId="0" fontId="10" fillId="3" borderId="9" xfId="8" applyFont="1" applyFill="1" applyBorder="1" applyAlignment="1" applyProtection="1">
      <alignment horizontal="left" vertical="top" wrapText="1"/>
      <protection locked="0"/>
    </xf>
    <xf numFmtId="0" fontId="10" fillId="3" borderId="8" xfId="8" applyFont="1" applyFill="1" applyBorder="1" applyAlignment="1" applyProtection="1">
      <alignment horizontal="left" vertical="top" wrapText="1"/>
      <protection locked="0"/>
    </xf>
    <xf numFmtId="0" fontId="10" fillId="3" borderId="0" xfId="8" applyFont="1" applyFill="1" applyAlignment="1" applyProtection="1">
      <alignment horizontal="left" vertical="top" wrapText="1"/>
      <protection locked="0"/>
    </xf>
    <xf numFmtId="0" fontId="10" fillId="3" borderId="7" xfId="8" applyFont="1" applyFill="1" applyBorder="1" applyAlignment="1" applyProtection="1">
      <alignment horizontal="left" vertical="top" wrapText="1"/>
      <protection locked="0"/>
    </xf>
    <xf numFmtId="0" fontId="10" fillId="3" borderId="6" xfId="8" applyFont="1" applyFill="1" applyBorder="1" applyAlignment="1" applyProtection="1">
      <alignment horizontal="left" vertical="top" wrapText="1"/>
      <protection locked="0"/>
    </xf>
    <xf numFmtId="0" fontId="10" fillId="3" borderId="5" xfId="8" applyFont="1" applyFill="1" applyBorder="1" applyAlignment="1" applyProtection="1">
      <alignment horizontal="left" vertical="top" wrapText="1"/>
      <protection locked="0"/>
    </xf>
    <xf numFmtId="0" fontId="10" fillId="3" borderId="4" xfId="8" applyFont="1" applyFill="1" applyBorder="1" applyAlignment="1" applyProtection="1">
      <alignment horizontal="left" vertical="top" wrapText="1"/>
      <protection locked="0"/>
    </xf>
    <xf numFmtId="0" fontId="13" fillId="0" borderId="0" xfId="8" applyFont="1" applyAlignment="1">
      <alignment horizontal="center" vertical="center"/>
    </xf>
    <xf numFmtId="0" fontId="1" fillId="0" borderId="0" xfId="8" applyAlignment="1">
      <alignment horizontal="center" vertical="center"/>
    </xf>
    <xf numFmtId="0" fontId="41" fillId="5" borderId="3" xfId="8" applyFont="1" applyFill="1" applyBorder="1" applyAlignment="1" applyProtection="1">
      <alignment horizontal="center" wrapText="1"/>
      <protection locked="0"/>
    </xf>
    <xf numFmtId="0" fontId="41" fillId="5" borderId="2" xfId="8" applyFont="1" applyFill="1" applyBorder="1" applyAlignment="1" applyProtection="1">
      <alignment horizontal="center" wrapText="1"/>
      <protection locked="0"/>
    </xf>
    <xf numFmtId="0" fontId="41" fillId="5" borderId="1" xfId="8" applyFont="1" applyFill="1" applyBorder="1" applyAlignment="1" applyProtection="1">
      <alignment horizontal="center" wrapText="1"/>
      <protection locked="0"/>
    </xf>
    <xf numFmtId="0" fontId="16" fillId="0" borderId="11" xfId="8" applyFont="1" applyBorder="1" applyAlignment="1">
      <alignment horizontal="left" wrapText="1"/>
    </xf>
    <xf numFmtId="0" fontId="16" fillId="0" borderId="10" xfId="8" applyFont="1" applyBorder="1" applyAlignment="1">
      <alignment horizontal="left" wrapText="1"/>
    </xf>
    <xf numFmtId="0" fontId="16" fillId="0" borderId="9" xfId="8" applyFont="1" applyBorder="1" applyAlignment="1">
      <alignment horizontal="left" wrapText="1"/>
    </xf>
    <xf numFmtId="0" fontId="40" fillId="0" borderId="12" xfId="8" applyFont="1" applyBorder="1" applyAlignment="1">
      <alignment horizontal="center"/>
    </xf>
    <xf numFmtId="0" fontId="16" fillId="0" borderId="3" xfId="8" applyFont="1" applyBorder="1" applyAlignment="1">
      <alignment horizontal="left" wrapText="1"/>
    </xf>
    <xf numFmtId="0" fontId="16" fillId="0" borderId="2" xfId="8" applyFont="1" applyBorder="1" applyAlignment="1">
      <alignment horizontal="left" wrapText="1"/>
    </xf>
    <xf numFmtId="0" fontId="16" fillId="0" borderId="1" xfId="8" applyFont="1" applyBorder="1" applyAlignment="1">
      <alignment horizontal="left" wrapText="1"/>
    </xf>
    <xf numFmtId="0" fontId="23" fillId="3" borderId="11" xfId="8" applyFont="1" applyFill="1" applyBorder="1" applyAlignment="1" applyProtection="1">
      <alignment horizontal="left" vertical="top" wrapText="1"/>
      <protection locked="0"/>
    </xf>
    <xf numFmtId="0" fontId="29" fillId="0" borderId="12" xfId="8" applyFont="1" applyBorder="1" applyAlignment="1">
      <alignment horizontal="center"/>
    </xf>
    <xf numFmtId="0" fontId="43" fillId="0" borderId="3" xfId="8" applyFont="1" applyBorder="1" applyAlignment="1">
      <alignment horizontal="left" vertical="center" wrapText="1"/>
    </xf>
    <xf numFmtId="0" fontId="43" fillId="0" borderId="2" xfId="8" applyFont="1" applyBorder="1" applyAlignment="1">
      <alignment horizontal="left" vertical="center" wrapText="1"/>
    </xf>
    <xf numFmtId="0" fontId="43" fillId="0" borderId="1" xfId="8" applyFont="1" applyBorder="1" applyAlignment="1">
      <alignment horizontal="left" vertical="center" wrapText="1"/>
    </xf>
    <xf numFmtId="0" fontId="50" fillId="0" borderId="0" xfId="2" applyFont="1" applyAlignment="1">
      <alignment horizontal="center" vertical="center" wrapText="1"/>
    </xf>
    <xf numFmtId="0" fontId="41" fillId="5" borderId="12" xfId="2" applyFont="1" applyFill="1" applyBorder="1" applyAlignment="1" applyProtection="1">
      <alignment horizontal="left" wrapText="1"/>
      <protection locked="0"/>
    </xf>
    <xf numFmtId="0" fontId="41" fillId="5" borderId="3" xfId="2" applyFont="1" applyFill="1" applyBorder="1" applyAlignment="1" applyProtection="1">
      <alignment horizontal="left" wrapText="1"/>
      <protection locked="0"/>
    </xf>
    <xf numFmtId="0" fontId="41" fillId="4" borderId="3" xfId="5" applyFont="1" applyFill="1" applyBorder="1"/>
    <xf numFmtId="0" fontId="41" fillId="4" borderId="41" xfId="5" applyFont="1" applyFill="1" applyBorder="1"/>
    <xf numFmtId="0" fontId="10" fillId="4" borderId="11" xfId="5" applyFont="1" applyFill="1" applyBorder="1" applyAlignment="1">
      <alignment wrapText="1"/>
    </xf>
    <xf numFmtId="0" fontId="10" fillId="4" borderId="10" xfId="5" applyFont="1" applyFill="1" applyBorder="1" applyAlignment="1">
      <alignment wrapText="1"/>
    </xf>
    <xf numFmtId="0" fontId="10" fillId="4" borderId="9" xfId="5" applyFont="1" applyFill="1" applyBorder="1" applyAlignment="1">
      <alignment wrapText="1"/>
    </xf>
    <xf numFmtId="49" fontId="51" fillId="3" borderId="2" xfId="2" applyNumberFormat="1" applyFont="1" applyFill="1" applyBorder="1" applyAlignment="1" applyProtection="1">
      <alignment horizontal="left" vertical="top" wrapText="1"/>
      <protection locked="0"/>
    </xf>
    <xf numFmtId="49" fontId="51" fillId="3" borderId="1" xfId="2" applyNumberFormat="1" applyFont="1" applyFill="1" applyBorder="1" applyAlignment="1" applyProtection="1">
      <alignment horizontal="left" vertical="top" wrapText="1"/>
      <protection locked="0"/>
    </xf>
    <xf numFmtId="0" fontId="10" fillId="0" borderId="0" xfId="2" applyFont="1" applyAlignment="1">
      <alignment horizontal="left" indent="1"/>
    </xf>
    <xf numFmtId="0" fontId="10" fillId="0" borderId="7" xfId="2" applyFont="1" applyBorder="1" applyAlignment="1">
      <alignment horizontal="left" indent="1"/>
    </xf>
    <xf numFmtId="0" fontId="16" fillId="5" borderId="3" xfId="2" applyFont="1" applyFill="1" applyBorder="1" applyAlignment="1" applyProtection="1">
      <alignment horizontal="center" wrapText="1"/>
      <protection locked="0"/>
    </xf>
    <xf numFmtId="0" fontId="16" fillId="5" borderId="2" xfId="2" applyFont="1" applyFill="1" applyBorder="1" applyAlignment="1" applyProtection="1">
      <alignment horizontal="center" wrapText="1"/>
      <protection locked="0"/>
    </xf>
    <xf numFmtId="0" fontId="16" fillId="5" borderId="1" xfId="2" applyFont="1" applyFill="1" applyBorder="1" applyAlignment="1" applyProtection="1">
      <alignment horizontal="center" wrapText="1"/>
      <protection locked="0"/>
    </xf>
    <xf numFmtId="0" fontId="46" fillId="0" borderId="2" xfId="2" applyFont="1" applyBorder="1" applyAlignment="1">
      <alignment horizontal="left" wrapText="1"/>
    </xf>
    <xf numFmtId="0" fontId="50" fillId="0" borderId="0" xfId="2" applyFont="1" applyAlignment="1">
      <alignment horizontal="center" vertical="center"/>
    </xf>
    <xf numFmtId="0" fontId="41" fillId="5" borderId="3" xfId="2" applyFont="1" applyFill="1" applyBorder="1" applyAlignment="1" applyProtection="1">
      <alignment horizontal="center" wrapText="1"/>
      <protection locked="0"/>
    </xf>
    <xf numFmtId="0" fontId="41" fillId="5" borderId="1" xfId="2" applyFont="1" applyFill="1" applyBorder="1" applyAlignment="1" applyProtection="1">
      <alignment horizontal="center" wrapText="1"/>
      <protection locked="0"/>
    </xf>
    <xf numFmtId="0" fontId="10" fillId="4" borderId="6" xfId="5" applyFont="1" applyFill="1" applyBorder="1" applyAlignment="1">
      <alignment wrapText="1"/>
    </xf>
    <xf numFmtId="0" fontId="10" fillId="4" borderId="5" xfId="5" applyFont="1" applyFill="1" applyBorder="1" applyAlignment="1">
      <alignment wrapText="1"/>
    </xf>
    <xf numFmtId="0" fontId="10" fillId="4" borderId="4" xfId="5" applyFont="1" applyFill="1" applyBorder="1" applyAlignment="1">
      <alignment wrapText="1"/>
    </xf>
    <xf numFmtId="0" fontId="10" fillId="4" borderId="8" xfId="5" applyFont="1" applyFill="1" applyBorder="1" applyAlignment="1">
      <alignment wrapText="1"/>
    </xf>
    <xf numFmtId="0" fontId="10" fillId="4" borderId="0" xfId="5" applyFont="1" applyFill="1" applyAlignment="1">
      <alignment wrapText="1"/>
    </xf>
    <xf numFmtId="0" fontId="10" fillId="4" borderId="7" xfId="5" applyFont="1" applyFill="1" applyBorder="1" applyAlignment="1">
      <alignment wrapText="1"/>
    </xf>
    <xf numFmtId="49" fontId="6" fillId="13" borderId="11" xfId="2" applyNumberFormat="1" applyFont="1" applyFill="1" applyBorder="1" applyAlignment="1" applyProtection="1">
      <alignment horizontal="left" vertical="top" wrapText="1"/>
      <protection locked="0"/>
    </xf>
    <xf numFmtId="49" fontId="6" fillId="13" borderId="10" xfId="2" applyNumberFormat="1" applyFont="1" applyFill="1" applyBorder="1" applyAlignment="1" applyProtection="1">
      <alignment horizontal="left" vertical="top" wrapText="1"/>
      <protection locked="0"/>
    </xf>
    <xf numFmtId="49" fontId="6" fillId="13" borderId="8" xfId="2" applyNumberFormat="1" applyFont="1" applyFill="1" applyBorder="1" applyAlignment="1" applyProtection="1">
      <alignment horizontal="left" vertical="top" wrapText="1"/>
      <protection locked="0"/>
    </xf>
    <xf numFmtId="49" fontId="6" fillId="13" borderId="0" xfId="2" applyNumberFormat="1" applyFont="1" applyFill="1" applyAlignment="1" applyProtection="1">
      <alignment horizontal="left" vertical="top" wrapText="1"/>
      <protection locked="0"/>
    </xf>
    <xf numFmtId="49" fontId="6" fillId="13" borderId="6" xfId="2" applyNumberFormat="1" applyFont="1" applyFill="1" applyBorder="1" applyAlignment="1" applyProtection="1">
      <alignment horizontal="left" vertical="top" wrapText="1"/>
      <protection locked="0"/>
    </xf>
    <xf numFmtId="49" fontId="6" fillId="13" borderId="5" xfId="2" applyNumberFormat="1" applyFont="1" applyFill="1" applyBorder="1" applyAlignment="1" applyProtection="1">
      <alignment horizontal="left" vertical="top" wrapText="1"/>
      <protection locked="0"/>
    </xf>
    <xf numFmtId="49" fontId="32" fillId="15" borderId="10" xfId="2" applyNumberFormat="1" applyFont="1" applyFill="1" applyBorder="1" applyAlignment="1" applyProtection="1">
      <alignment horizontal="left"/>
      <protection locked="0"/>
    </xf>
    <xf numFmtId="5" fontId="43" fillId="0" borderId="0" xfId="2" applyNumberFormat="1" applyFont="1" applyAlignment="1" applyProtection="1">
      <alignment horizontal="left"/>
      <protection locked="0"/>
    </xf>
    <xf numFmtId="1" fontId="10" fillId="0" borderId="0" xfId="2" applyNumberFormat="1" applyFont="1" applyAlignment="1">
      <alignment horizontal="center" vertical="center"/>
    </xf>
    <xf numFmtId="1" fontId="10" fillId="0" borderId="5" xfId="2" applyNumberFormat="1" applyFont="1" applyBorder="1" applyAlignment="1">
      <alignment horizontal="center" vertical="center"/>
    </xf>
    <xf numFmtId="49" fontId="32" fillId="3" borderId="3" xfId="2" applyNumberFormat="1" applyFont="1" applyFill="1" applyBorder="1" applyAlignment="1" applyProtection="1">
      <alignment horizontal="left"/>
      <protection locked="0"/>
    </xf>
    <xf numFmtId="49" fontId="32" fillId="3" borderId="2" xfId="2" applyNumberFormat="1" applyFont="1" applyFill="1" applyBorder="1" applyAlignment="1" applyProtection="1">
      <alignment horizontal="left"/>
      <protection locked="0"/>
    </xf>
    <xf numFmtId="49" fontId="32" fillId="3" borderId="1" xfId="2" applyNumberFormat="1" applyFont="1" applyFill="1" applyBorder="1" applyAlignment="1" applyProtection="1">
      <alignment horizontal="left"/>
      <protection locked="0"/>
    </xf>
    <xf numFmtId="0" fontId="43" fillId="0" borderId="3" xfId="2" applyFont="1" applyBorder="1" applyAlignment="1">
      <alignment horizontal="left"/>
    </xf>
    <xf numFmtId="0" fontId="43" fillId="0" borderId="2" xfId="2" applyFont="1" applyBorder="1" applyAlignment="1">
      <alignment horizontal="left"/>
    </xf>
    <xf numFmtId="5" fontId="32" fillId="3" borderId="11" xfId="2" applyNumberFormat="1" applyFont="1" applyFill="1" applyBorder="1" applyAlignment="1" applyProtection="1">
      <alignment horizontal="left"/>
      <protection locked="0"/>
    </xf>
    <xf numFmtId="5" fontId="32" fillId="3" borderId="10" xfId="2" applyNumberFormat="1" applyFont="1" applyFill="1" applyBorder="1" applyAlignment="1" applyProtection="1">
      <alignment horizontal="left"/>
      <protection locked="0"/>
    </xf>
    <xf numFmtId="5" fontId="52" fillId="13" borderId="0" xfId="2" applyNumberFormat="1" applyFont="1" applyFill="1" applyAlignment="1" applyProtection="1">
      <alignment wrapText="1"/>
      <protection locked="0"/>
    </xf>
    <xf numFmtId="0" fontId="6" fillId="13" borderId="0" xfId="2" applyFont="1" applyFill="1"/>
    <xf numFmtId="0" fontId="6" fillId="5" borderId="3" xfId="2" applyFont="1" applyFill="1" applyBorder="1" applyAlignment="1" applyProtection="1">
      <alignment horizontal="left" wrapText="1"/>
      <protection locked="0"/>
    </xf>
    <xf numFmtId="0" fontId="6" fillId="5" borderId="2" xfId="2" applyFont="1" applyFill="1" applyBorder="1" applyAlignment="1" applyProtection="1">
      <alignment horizontal="left" wrapText="1"/>
      <protection locked="0"/>
    </xf>
    <xf numFmtId="0" fontId="6" fillId="5" borderId="5" xfId="2" applyFont="1" applyFill="1" applyBorder="1" applyAlignment="1" applyProtection="1">
      <alignment horizontal="left" wrapText="1"/>
      <protection locked="0"/>
    </xf>
    <xf numFmtId="49" fontId="32" fillId="3" borderId="3" xfId="2" applyNumberFormat="1" applyFont="1" applyFill="1" applyBorder="1" applyProtection="1">
      <protection locked="0"/>
    </xf>
    <xf numFmtId="49" fontId="32" fillId="3" borderId="1" xfId="2" applyNumberFormat="1" applyFont="1" applyFill="1" applyBorder="1" applyProtection="1">
      <protection locked="0"/>
    </xf>
    <xf numFmtId="1" fontId="16" fillId="5" borderId="3" xfId="2" applyNumberFormat="1" applyFont="1" applyFill="1" applyBorder="1" applyAlignment="1" applyProtection="1">
      <alignment horizontal="center"/>
      <protection locked="0"/>
    </xf>
    <xf numFmtId="1" fontId="16" fillId="5" borderId="1" xfId="2" applyNumberFormat="1" applyFont="1" applyFill="1" applyBorder="1" applyAlignment="1" applyProtection="1">
      <alignment horizontal="center"/>
      <protection locked="0"/>
    </xf>
    <xf numFmtId="1" fontId="16" fillId="5" borderId="2" xfId="2" applyNumberFormat="1" applyFont="1" applyFill="1" applyBorder="1" applyAlignment="1" applyProtection="1">
      <alignment horizontal="center"/>
      <protection locked="0"/>
    </xf>
    <xf numFmtId="49" fontId="32" fillId="3" borderId="3" xfId="2" applyNumberFormat="1" applyFont="1" applyFill="1" applyBorder="1" applyAlignment="1" applyProtection="1">
      <alignment horizontal="left" vertical="top" wrapText="1"/>
      <protection locked="0"/>
    </xf>
    <xf numFmtId="49" fontId="32" fillId="3" borderId="2" xfId="2" applyNumberFormat="1" applyFont="1" applyFill="1" applyBorder="1" applyAlignment="1" applyProtection="1">
      <alignment horizontal="left" vertical="top" wrapText="1"/>
      <protection locked="0"/>
    </xf>
    <xf numFmtId="49" fontId="32" fillId="3" borderId="1" xfId="2" applyNumberFormat="1" applyFont="1" applyFill="1" applyBorder="1" applyAlignment="1" applyProtection="1">
      <alignment horizontal="left" vertical="top" wrapText="1"/>
      <protection locked="0"/>
    </xf>
    <xf numFmtId="0" fontId="10" fillId="3" borderId="3" xfId="2" applyFont="1" applyFill="1" applyBorder="1" applyAlignment="1" applyProtection="1">
      <alignment horizontal="left" wrapText="1"/>
      <protection locked="0"/>
    </xf>
    <xf numFmtId="0" fontId="10" fillId="3" borderId="2" xfId="2" applyFont="1" applyFill="1" applyBorder="1" applyAlignment="1" applyProtection="1">
      <alignment horizontal="left" wrapText="1"/>
      <protection locked="0"/>
    </xf>
    <xf numFmtId="0" fontId="10" fillId="3" borderId="1" xfId="2" applyFont="1" applyFill="1" applyBorder="1" applyAlignment="1" applyProtection="1">
      <alignment horizontal="left" wrapText="1"/>
      <protection locked="0"/>
    </xf>
    <xf numFmtId="0" fontId="16" fillId="5" borderId="12" xfId="2" applyFont="1" applyFill="1" applyBorder="1" applyAlignment="1">
      <alignment horizontal="center" vertical="center" wrapText="1"/>
    </xf>
    <xf numFmtId="0" fontId="16" fillId="5" borderId="12" xfId="2" applyFont="1" applyFill="1" applyBorder="1" applyAlignment="1">
      <alignment horizontal="center" wrapText="1"/>
    </xf>
    <xf numFmtId="0" fontId="10" fillId="3" borderId="6" xfId="2" applyFont="1" applyFill="1" applyBorder="1" applyAlignment="1" applyProtection="1">
      <alignment horizontal="left" wrapText="1"/>
      <protection locked="0"/>
    </xf>
    <xf numFmtId="0" fontId="10" fillId="3" borderId="5" xfId="2" applyFont="1" applyFill="1" applyBorder="1" applyAlignment="1" applyProtection="1">
      <alignment horizontal="left" wrapText="1"/>
      <protection locked="0"/>
    </xf>
    <xf numFmtId="0" fontId="10" fillId="3" borderId="4" xfId="2" applyFont="1" applyFill="1" applyBorder="1" applyAlignment="1" applyProtection="1">
      <alignment horizontal="left" wrapText="1"/>
      <protection locked="0"/>
    </xf>
    <xf numFmtId="0" fontId="10" fillId="4" borderId="3" xfId="2" applyFont="1" applyFill="1" applyBorder="1" applyAlignment="1">
      <alignment wrapText="1"/>
    </xf>
    <xf numFmtId="0" fontId="10" fillId="4" borderId="2" xfId="2" applyFont="1" applyFill="1" applyBorder="1" applyAlignment="1">
      <alignment wrapText="1"/>
    </xf>
    <xf numFmtId="0" fontId="10" fillId="4" borderId="41" xfId="2" applyFont="1" applyFill="1" applyBorder="1" applyAlignment="1">
      <alignment wrapText="1"/>
    </xf>
    <xf numFmtId="0" fontId="17" fillId="4" borderId="3" xfId="3" applyFill="1" applyBorder="1" applyAlignment="1" applyProtection="1">
      <alignment wrapText="1"/>
    </xf>
    <xf numFmtId="0" fontId="17" fillId="4" borderId="2" xfId="3" applyFill="1" applyBorder="1" applyAlignment="1" applyProtection="1">
      <alignment wrapText="1"/>
    </xf>
    <xf numFmtId="0" fontId="17" fillId="4" borderId="3" xfId="3" applyFill="1" applyBorder="1" applyAlignment="1" applyProtection="1"/>
    <xf numFmtId="0" fontId="17" fillId="4" borderId="2" xfId="3" applyFill="1" applyBorder="1" applyAlignment="1" applyProtection="1"/>
    <xf numFmtId="0" fontId="10" fillId="4" borderId="2" xfId="2" applyFont="1" applyFill="1" applyBorder="1"/>
    <xf numFmtId="0" fontId="10" fillId="4" borderId="41" xfId="2" applyFont="1" applyFill="1" applyBorder="1"/>
    <xf numFmtId="0" fontId="10" fillId="4" borderId="3" xfId="2" applyFont="1" applyFill="1" applyBorder="1"/>
    <xf numFmtId="0" fontId="16" fillId="7" borderId="3" xfId="2" applyFont="1" applyFill="1" applyBorder="1" applyAlignment="1">
      <alignment wrapText="1"/>
    </xf>
    <xf numFmtId="0" fontId="16" fillId="7" borderId="2" xfId="2" applyFont="1" applyFill="1" applyBorder="1" applyAlignment="1">
      <alignment wrapText="1"/>
    </xf>
    <xf numFmtId="0" fontId="16" fillId="7" borderId="41" xfId="2" applyFont="1" applyFill="1" applyBorder="1" applyAlignment="1">
      <alignment wrapText="1"/>
    </xf>
    <xf numFmtId="0" fontId="17" fillId="4" borderId="41" xfId="3" applyFill="1" applyBorder="1" applyAlignment="1" applyProtection="1">
      <alignment wrapText="1"/>
    </xf>
    <xf numFmtId="0" fontId="10" fillId="4" borderId="6" xfId="2" applyFont="1" applyFill="1" applyBorder="1" applyAlignment="1">
      <alignment wrapText="1"/>
    </xf>
    <xf numFmtId="0" fontId="10" fillId="4" borderId="44" xfId="2" applyFont="1" applyFill="1" applyBorder="1" applyAlignment="1">
      <alignment wrapText="1"/>
    </xf>
    <xf numFmtId="0" fontId="16" fillId="0" borderId="6" xfId="2" applyFont="1" applyBorder="1" applyAlignment="1">
      <alignment horizontal="left" vertical="center" wrapText="1"/>
    </xf>
    <xf numFmtId="0" fontId="16" fillId="0" borderId="4" xfId="2" applyFont="1" applyBorder="1" applyAlignment="1">
      <alignment horizontal="left" vertical="center" wrapText="1"/>
    </xf>
    <xf numFmtId="0" fontId="13" fillId="0" borderId="0" xfId="2" applyFont="1" applyAlignment="1">
      <alignment horizontal="center" vertical="center"/>
    </xf>
  </cellXfs>
  <cellStyles count="9">
    <cellStyle name="Comma 2" xfId="6" xr:uid="{FCED0C00-6789-45B0-9474-490A7909BD86}"/>
    <cellStyle name="Currency 2" xfId="7" xr:uid="{2A4F143F-D649-497C-ACAF-B4B90F969AAF}"/>
    <cellStyle name="Good" xfId="1" builtinId="26"/>
    <cellStyle name="Hyperlink" xfId="3" builtinId="8"/>
    <cellStyle name="Normal" xfId="0" builtinId="0"/>
    <cellStyle name="Normal 2" xfId="2" xr:uid="{832A5994-F0CB-447D-B333-AA00CD06C6EF}"/>
    <cellStyle name="Normal 3" xfId="8" xr:uid="{73A0A745-D0E1-42FE-97AF-C3FF471F97F1}"/>
    <cellStyle name="Normal 4" xfId="5" xr:uid="{A2483D8C-437B-426A-8F19-9EF70FBA47C5}"/>
    <cellStyle name="Percent 2" xfId="4" xr:uid="{EAC9336C-D840-439A-8ED6-8E1A9E6CBDF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https://catalog.wmcc.edu/" TargetMode="External"/><Relationship Id="rId2" Type="http://schemas.openxmlformats.org/officeDocument/2006/relationships/hyperlink" Target="https://www.wmcc.edu/wp-content/uploads/2022/09/2022-2023-Handbook.pdf" TargetMode="External"/><Relationship Id="rId1" Type="http://schemas.openxmlformats.org/officeDocument/2006/relationships/hyperlink" Target="https://www.wmcc.edu/consumer-information/" TargetMode="External"/></Relationships>
</file>

<file path=xl/drawings/drawing1.xml><?xml version="1.0" encoding="utf-8"?>
<xdr:wsDr xmlns:xdr="http://schemas.openxmlformats.org/drawingml/2006/spreadsheetDrawing" xmlns:a="http://schemas.openxmlformats.org/drawingml/2006/main">
  <xdr:twoCellAnchor>
    <xdr:from>
      <xdr:col>1</xdr:col>
      <xdr:colOff>93242</xdr:colOff>
      <xdr:row>0</xdr:row>
      <xdr:rowOff>201521</xdr:rowOff>
    </xdr:from>
    <xdr:to>
      <xdr:col>1</xdr:col>
      <xdr:colOff>1897196</xdr:colOff>
      <xdr:row>0</xdr:row>
      <xdr:rowOff>1028700</xdr:rowOff>
    </xdr:to>
    <xdr:pic>
      <xdr:nvPicPr>
        <xdr:cNvPr id="2" name="Picture 1" descr="cid:image001.png@01D43AC8.ABCFCEA0">
          <a:extLst>
            <a:ext uri="{FF2B5EF4-FFF2-40B4-BE49-F238E27FC236}">
              <a16:creationId xmlns:a16="http://schemas.microsoft.com/office/drawing/2014/main" id="{9248DE77-7E2D-483E-8113-70E186EA98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6652" y="174851"/>
          <a:ext cx="512364"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57149</xdr:colOff>
      <xdr:row>14</xdr:row>
      <xdr:rowOff>133350</xdr:rowOff>
    </xdr:from>
    <xdr:to>
      <xdr:col>1</xdr:col>
      <xdr:colOff>2724150</xdr:colOff>
      <xdr:row>14</xdr:row>
      <xdr:rowOff>571500</xdr:rowOff>
    </xdr:to>
    <xdr:sp macro="" textlink="">
      <xdr:nvSpPr>
        <xdr:cNvPr id="2" name="TextBox 1">
          <a:hlinkClick xmlns:r="http://schemas.openxmlformats.org/officeDocument/2006/relationships" r:id="rId1"/>
          <a:extLst>
            <a:ext uri="{FF2B5EF4-FFF2-40B4-BE49-F238E27FC236}">
              <a16:creationId xmlns:a16="http://schemas.microsoft.com/office/drawing/2014/main" id="{FAA126D5-1F08-4491-9931-3F19FB018890}"/>
            </a:ext>
          </a:extLst>
        </xdr:cNvPr>
        <xdr:cNvSpPr txBox="1"/>
      </xdr:nvSpPr>
      <xdr:spPr>
        <a:xfrm>
          <a:off x="689609" y="2529840"/>
          <a:ext cx="563881" cy="41910"/>
        </a:xfrm>
        <a:prstGeom prst="rect">
          <a:avLst/>
        </a:prstGeom>
        <a:solidFill>
          <a:srgbClr val="E5FFE5"/>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solidFill>
                <a:sysClr val="windowText" lastClr="000000"/>
              </a:solidFill>
            </a:rPr>
            <a:t>https://www.wmcc.edu/consumer-information/</a:t>
          </a:r>
        </a:p>
        <a:p>
          <a:r>
            <a:rPr lang="en-US" sz="1100"/>
            <a:t>    </a:t>
          </a:r>
        </a:p>
        <a:p>
          <a:r>
            <a:rPr lang="en-US" sz="1100"/>
            <a:t> </a:t>
          </a:r>
        </a:p>
      </xdr:txBody>
    </xdr:sp>
    <xdr:clientData/>
  </xdr:twoCellAnchor>
  <xdr:twoCellAnchor>
    <xdr:from>
      <xdr:col>1</xdr:col>
      <xdr:colOff>19050</xdr:colOff>
      <xdr:row>14</xdr:row>
      <xdr:rowOff>742950</xdr:rowOff>
    </xdr:from>
    <xdr:to>
      <xdr:col>1</xdr:col>
      <xdr:colOff>2329815</xdr:colOff>
      <xdr:row>14</xdr:row>
      <xdr:rowOff>1352550</xdr:rowOff>
    </xdr:to>
    <xdr:sp macro="" textlink="">
      <xdr:nvSpPr>
        <xdr:cNvPr id="3" name="TextBox 2">
          <a:hlinkClick xmlns:r="http://schemas.openxmlformats.org/officeDocument/2006/relationships" r:id="rId2"/>
          <a:extLst>
            <a:ext uri="{FF2B5EF4-FFF2-40B4-BE49-F238E27FC236}">
              <a16:creationId xmlns:a16="http://schemas.microsoft.com/office/drawing/2014/main" id="{1C90873C-5AB1-4F49-8D03-0A259EC4A1B7}"/>
            </a:ext>
          </a:extLst>
        </xdr:cNvPr>
        <xdr:cNvSpPr txBox="1"/>
      </xdr:nvSpPr>
      <xdr:spPr>
        <a:xfrm>
          <a:off x="643890" y="2567940"/>
          <a:ext cx="611505" cy="0"/>
        </a:xfrm>
        <a:prstGeom prst="rect">
          <a:avLst/>
        </a:prstGeom>
        <a:solidFill>
          <a:srgbClr val="E5FFE5"/>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sng" strike="noStrike">
              <a:solidFill>
                <a:schemeClr val="dk1"/>
              </a:solidFill>
              <a:effectLst/>
              <a:latin typeface="+mn-lt"/>
              <a:ea typeface="+mn-ea"/>
              <a:cs typeface="+mn-cs"/>
              <a:hlinkClick xmlns:r="http://schemas.openxmlformats.org/officeDocument/2006/relationships" r:id=""/>
            </a:rPr>
            <a:t>https://www.wmcc.edu/wp-content/uploads/2022/09/2022-2023-Handbook.pdf</a:t>
          </a:r>
          <a:r>
            <a:rPr lang="en-US"/>
            <a:t> </a:t>
          </a:r>
          <a:endParaRPr lang="en-US" sz="1100"/>
        </a:p>
      </xdr:txBody>
    </xdr:sp>
    <xdr:clientData/>
  </xdr:twoCellAnchor>
  <xdr:twoCellAnchor>
    <xdr:from>
      <xdr:col>1</xdr:col>
      <xdr:colOff>17145</xdr:colOff>
      <xdr:row>14</xdr:row>
      <xdr:rowOff>1447800</xdr:rowOff>
    </xdr:from>
    <xdr:to>
      <xdr:col>1</xdr:col>
      <xdr:colOff>2463165</xdr:colOff>
      <xdr:row>14</xdr:row>
      <xdr:rowOff>1849755</xdr:rowOff>
    </xdr:to>
    <xdr:sp macro="" textlink="">
      <xdr:nvSpPr>
        <xdr:cNvPr id="4" name="TextBox 3">
          <a:hlinkClick xmlns:r="http://schemas.openxmlformats.org/officeDocument/2006/relationships" r:id="rId3"/>
          <a:extLst>
            <a:ext uri="{FF2B5EF4-FFF2-40B4-BE49-F238E27FC236}">
              <a16:creationId xmlns:a16="http://schemas.microsoft.com/office/drawing/2014/main" id="{46D0F1E8-0E15-4C1D-8B6C-099FDDA0690D}"/>
            </a:ext>
          </a:extLst>
        </xdr:cNvPr>
        <xdr:cNvSpPr txBox="1"/>
      </xdr:nvSpPr>
      <xdr:spPr>
        <a:xfrm>
          <a:off x="649605" y="2571750"/>
          <a:ext cx="609600" cy="0"/>
        </a:xfrm>
        <a:prstGeom prst="rect">
          <a:avLst/>
        </a:prstGeom>
        <a:solidFill>
          <a:srgbClr val="E5FFE5"/>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sng" strike="noStrike">
              <a:solidFill>
                <a:schemeClr val="dk1"/>
              </a:solidFill>
              <a:effectLst/>
              <a:latin typeface="+mn-lt"/>
              <a:ea typeface="+mn-ea"/>
              <a:cs typeface="+mn-cs"/>
              <a:hlinkClick xmlns:r="http://schemas.openxmlformats.org/officeDocument/2006/relationships" r:id=""/>
            </a:rPr>
            <a:t>https://catalog.wmcc.edu/</a:t>
          </a:r>
          <a:r>
            <a:rPr lang="en-US"/>
            <a:t> </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csnhfacultystaff.sharepoint.com/Obrienp/Excel%20files/CIHE%20Finance%20Data%20Forms%2020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brienp\Excel%20files\CIHE%20Finance%20Data%20Forms%2020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csnhfacultystaff.sharepoint.com/sites/WMCCNECHEInterim5thYearReportTeam-Standard8.EducationalEffectiveness/Shared%20Documents/Standard%208.%20Educational%20Effectiveness/Interim%20Report%20Forms%20Standard%207%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ccsnhfacultystaff.sharepoint.com/sites/WMCCNECHEInterim5thYearReportTeam-Standard9.IntegrityTransp.andPubDisc/Shared%20Documents/Standard%209.%20Integrity%20Transp.%20and%20Pub%20Disc/Interim%20Report%20Forms%20Standard%207%20.xlsx"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file:///\\web1.tec.nh.us\bannerfinance\SF%20files\NECHE\WMCC\WMCC%20NECHE%20Standard%207%20Interim_Report%20Master_Template%208-2-23.xlsx" TargetMode="External"/><Relationship Id="rId1" Type="http://schemas.openxmlformats.org/officeDocument/2006/relationships/externalLinkPath" Target="file:///\\web1.tec.nh.us\bannerfinance\SF%20files\NECHE\WMCC\WMCC%20NECHE%20Standard%207%20Interim_Report%20Master_Template%208-2-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General Info"/>
      <sheetName val="Std 9-Financial Position"/>
      <sheetName val="Std 9-Revenues&amp;Expenses"/>
      <sheetName val="Std 9-Debt"/>
      <sheetName val="Std 9-Supplemental Data"/>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General Info"/>
      <sheetName val="Std 9-Financial Position"/>
      <sheetName val="Std 9-Revenues&amp;Expenses"/>
      <sheetName val="Std 9-Debt"/>
      <sheetName val="Std 9-Supplemental Data"/>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d 7-Human Resources"/>
      <sheetName val="Std 7-Financial Position"/>
      <sheetName val="Std 7-Revenues&amp;Expenses"/>
      <sheetName val="Std 7-Debt"/>
      <sheetName val="Std 7-Supplemental Fin Data"/>
      <sheetName val="Std 7a-Liquidity"/>
    </sheetNames>
    <sheetDataSet>
      <sheetData sheetId="0" refreshError="1"/>
      <sheetData sheetId="1"/>
      <sheetData sheetId="2"/>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d 7-Human Resources"/>
      <sheetName val="Std 7-Financial Position"/>
      <sheetName val="Std 7-Revenues&amp;Expenses"/>
      <sheetName val="Std 7-Debt"/>
      <sheetName val="Std 7-Supplemental Fin Data"/>
      <sheetName val="Std 7a-Liquidity"/>
    </sheetNames>
    <sheetDataSet>
      <sheetData sheetId="0" refreshError="1"/>
      <sheetData sheetId="1"/>
      <sheetData sheetId="2"/>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tions"/>
      <sheetName val="Gen Info"/>
      <sheetName val="Stds 1,2,3"/>
      <sheetName val="Std 3-Locations &amp; Modalities"/>
      <sheetName val="Std 4-Summary Degree Seeking "/>
      <sheetName val="Std 4-Summary Other Students"/>
      <sheetName val="4.2 Summary Other Students"/>
      <sheetName val="Std4-Enroll, Cr Hours, Info Lit"/>
      <sheetName val="Std 5-Admissions"/>
      <sheetName val="Std 5-Enrollment"/>
      <sheetName val="Std 5-Fin Aid, Debt"/>
      <sheetName val="Std 6-Faculty Acad Stf by Cat"/>
      <sheetName val="Std 6-Appts., Departures"/>
      <sheetName val="Std 7-Revenues&amp;Expenses"/>
      <sheetName val="Std 7-Debt"/>
      <sheetName val="Std 7-Human Resources"/>
      <sheetName val="Std 7-Financial Position"/>
      <sheetName val="Std 7-Supplemental Fin Data"/>
      <sheetName val="Std 7a-Liquidity"/>
      <sheetName val="Std 8-Ret&amp;Grad UG"/>
      <sheetName val="Std 8-Ret&amp;Grad- GR DE OCP"/>
      <sheetName val="Std 8- Prog Rates&amp;Oth Meas"/>
      <sheetName val="Std. 8 Prog. Rates &amp; Other Meas"/>
      <sheetName val="Std 8-Rates"/>
      <sheetName val="Std 9.1-Integrity"/>
      <sheetName val="Std 9.2-Transparency"/>
      <sheetName val="Std 9.3-Public Disclosu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8">
          <cell r="C8">
            <v>3925629</v>
          </cell>
          <cell r="D8">
            <v>3453304</v>
          </cell>
          <cell r="E8">
            <v>3418925</v>
          </cell>
          <cell r="F8">
            <v>3385554</v>
          </cell>
          <cell r="G8">
            <v>3385554</v>
          </cell>
        </row>
        <row r="31">
          <cell r="C31">
            <v>11227181</v>
          </cell>
          <cell r="D31">
            <v>12298011</v>
          </cell>
          <cell r="E31">
            <v>11769584</v>
          </cell>
          <cell r="F31">
            <v>22336178.43</v>
          </cell>
          <cell r="G31">
            <v>16321797.0682</v>
          </cell>
        </row>
        <row r="42">
          <cell r="C42">
            <v>1722453</v>
          </cell>
          <cell r="D42">
            <v>2415147</v>
          </cell>
          <cell r="E42">
            <v>2433483</v>
          </cell>
          <cell r="F42">
            <v>-7326220.4299999997</v>
          </cell>
          <cell r="G42">
            <v>-1201947.0681999996</v>
          </cell>
        </row>
        <row r="45">
          <cell r="F45">
            <v>-3003596.9399999995</v>
          </cell>
          <cell r="G45">
            <v>-756080.06819999963</v>
          </cell>
        </row>
      </sheetData>
      <sheetData sheetId="14">
        <row r="7">
          <cell r="D7">
            <v>-65754</v>
          </cell>
          <cell r="E7">
            <v>-63961</v>
          </cell>
          <cell r="F7">
            <v>-411974</v>
          </cell>
          <cell r="G7">
            <v>-192660</v>
          </cell>
          <cell r="H7">
            <v>-185000</v>
          </cell>
        </row>
      </sheetData>
      <sheetData sheetId="15"/>
      <sheetData sheetId="16">
        <row r="16">
          <cell r="C16">
            <v>11631289</v>
          </cell>
          <cell r="D16">
            <v>16170404</v>
          </cell>
          <cell r="E16">
            <v>17120396</v>
          </cell>
        </row>
      </sheetData>
      <sheetData sheetId="17">
        <row r="8">
          <cell r="C8">
            <v>-2267638</v>
          </cell>
          <cell r="D8">
            <v>551482</v>
          </cell>
          <cell r="E8">
            <v>5834314</v>
          </cell>
          <cell r="F8">
            <v>2830717.0600000005</v>
          </cell>
          <cell r="G8">
            <v>2074636.9918000009</v>
          </cell>
        </row>
        <row r="12">
          <cell r="C12">
            <v>91905</v>
          </cell>
          <cell r="D12">
            <v>279666</v>
          </cell>
          <cell r="E12">
            <v>134050</v>
          </cell>
          <cell r="F12">
            <v>130000</v>
          </cell>
          <cell r="G12">
            <v>130000</v>
          </cell>
        </row>
      </sheetData>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8" Type="http://schemas.openxmlformats.org/officeDocument/2006/relationships/hyperlink" Target="https://www.ccsnh.edu/academic-freedom/" TargetMode="External"/><Relationship Id="rId13" Type="http://schemas.openxmlformats.org/officeDocument/2006/relationships/hyperlink" Target="https://my.ccsnh.edu/collective-bargaining-agreements" TargetMode="External"/><Relationship Id="rId18" Type="http://schemas.openxmlformats.org/officeDocument/2006/relationships/hyperlink" Target="https://my.ccsnh.edu/collective-bargaining-agreements" TargetMode="External"/><Relationship Id="rId3" Type="http://schemas.openxmlformats.org/officeDocument/2006/relationships/hyperlink" Target="https://www.ccsnh.edu/wp-content/uploads/2022/02/System-Policies-300-Human-Resources-02-01-22.pdf" TargetMode="External"/><Relationship Id="rId21" Type="http://schemas.openxmlformats.org/officeDocument/2006/relationships/hyperlink" Target="https://www.wmcc.edu/current-students/non-discrimination-policy/" TargetMode="External"/><Relationship Id="rId7" Type="http://schemas.openxmlformats.org/officeDocument/2006/relationships/hyperlink" Target="https://my.ccsnh.edu/collective-bargaining-agreements" TargetMode="External"/><Relationship Id="rId12" Type="http://schemas.openxmlformats.org/officeDocument/2006/relationships/hyperlink" Target="https://www.ccsnh.edu/non-discrimination-policy-2/" TargetMode="External"/><Relationship Id="rId17" Type="http://schemas.openxmlformats.org/officeDocument/2006/relationships/hyperlink" Target="https://my.ccsnh.edu/collective-bargaining-agreements" TargetMode="External"/><Relationship Id="rId25" Type="http://schemas.openxmlformats.org/officeDocument/2006/relationships/comments" Target="../comments17.xml"/><Relationship Id="rId2" Type="http://schemas.openxmlformats.org/officeDocument/2006/relationships/hyperlink" Target="https://www.ccsnh.edu/copyright-and-intellectual-property/" TargetMode="External"/><Relationship Id="rId16" Type="http://schemas.openxmlformats.org/officeDocument/2006/relationships/hyperlink" Target="https://www.wmcc.edu/wp-content/uploads/2022/09/2022-2023-Handbook.pdf" TargetMode="External"/><Relationship Id="rId20" Type="http://schemas.openxmlformats.org/officeDocument/2006/relationships/hyperlink" Target="https://catalog.wmcc.edu/notice-of-nondiscrimination" TargetMode="External"/><Relationship Id="rId1" Type="http://schemas.openxmlformats.org/officeDocument/2006/relationships/hyperlink" Target="https://catalog.wmcc.edu/academic-policies" TargetMode="External"/><Relationship Id="rId6" Type="http://schemas.openxmlformats.org/officeDocument/2006/relationships/hyperlink" Target="https://my.ccsnh.edu/collective-bargaining-agreements" TargetMode="External"/><Relationship Id="rId11" Type="http://schemas.openxmlformats.org/officeDocument/2006/relationships/hyperlink" Target="https://www.wmcc.edu/admissions/" TargetMode="External"/><Relationship Id="rId24" Type="http://schemas.openxmlformats.org/officeDocument/2006/relationships/vmlDrawing" Target="../drawings/vmlDrawing17.vml"/><Relationship Id="rId5" Type="http://schemas.openxmlformats.org/officeDocument/2006/relationships/hyperlink" Target="https://www.wmcc.edu/wp-content/uploads/2022/09/2022-2023-Handbook.pdf" TargetMode="External"/><Relationship Id="rId15" Type="http://schemas.openxmlformats.org/officeDocument/2006/relationships/hyperlink" Target="https://my.ccsnh.edu/collective-bargaining-agreements" TargetMode="External"/><Relationship Id="rId23" Type="http://schemas.openxmlformats.org/officeDocument/2006/relationships/printerSettings" Target="../printerSettings/printerSettings23.bin"/><Relationship Id="rId10" Type="http://schemas.openxmlformats.org/officeDocument/2006/relationships/hyperlink" Target="https://www.wmcc.edu/about/campus-security/sexual-misconduct-policy/" TargetMode="External"/><Relationship Id="rId19" Type="http://schemas.openxmlformats.org/officeDocument/2006/relationships/hyperlink" Target="https://my.ccsnh.edu/collective-bargaining-agreements" TargetMode="External"/><Relationship Id="rId4" Type="http://schemas.openxmlformats.org/officeDocument/2006/relationships/hyperlink" Target="https://catalog.wmcc.edu/privacy-of-records" TargetMode="External"/><Relationship Id="rId9" Type="http://schemas.openxmlformats.org/officeDocument/2006/relationships/hyperlink" Target="https://www.wmcc.edu/fortier-library/" TargetMode="External"/><Relationship Id="rId14" Type="http://schemas.openxmlformats.org/officeDocument/2006/relationships/hyperlink" Target="https://my.ccsnh.edu/collective-bargaining-agreements" TargetMode="External"/><Relationship Id="rId22" Type="http://schemas.openxmlformats.org/officeDocument/2006/relationships/hyperlink" Target="https://www.wmcc.edu/wp-content/uploads/2022/09/2022-2023-Handbook.pdf"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https://www.wmcc.edu/current-students/sis-logging-in/" TargetMode="External"/><Relationship Id="rId13" Type="http://schemas.openxmlformats.org/officeDocument/2006/relationships/printerSettings" Target="../printerSettings/printerSettings24.bin"/><Relationship Id="rId3" Type="http://schemas.openxmlformats.org/officeDocument/2006/relationships/hyperlink" Target="https://catalog.wmcc.edu/sites/default/files/pdf/pdf_generator/20222023-academic-catalog.pdf?1660325852" TargetMode="External"/><Relationship Id="rId7" Type="http://schemas.openxmlformats.org/officeDocument/2006/relationships/hyperlink" Target="https://catalog.wmcc.edu/" TargetMode="External"/><Relationship Id="rId12" Type="http://schemas.openxmlformats.org/officeDocument/2006/relationships/hyperlink" Target="https://catalog.wmcc.edu/sites/default/files/pdf/pdf_generator/20222023-academic-catalog.pdf?1660325852" TargetMode="External"/><Relationship Id="rId2" Type="http://schemas.openxmlformats.org/officeDocument/2006/relationships/hyperlink" Target="https://www.ccsnh.edu/human-resources/employment-opportunities/" TargetMode="External"/><Relationship Id="rId1" Type="http://schemas.openxmlformats.org/officeDocument/2006/relationships/hyperlink" Target="https://www.wmcc.edu/contact/" TargetMode="External"/><Relationship Id="rId6" Type="http://schemas.openxmlformats.org/officeDocument/2006/relationships/hyperlink" Target="https://www.wmcc.edu/wp-content/uploads/2022/07/MasterPlanWhtMtnCollege_062822.pdf" TargetMode="External"/><Relationship Id="rId11" Type="http://schemas.openxmlformats.org/officeDocument/2006/relationships/hyperlink" Target="https://catalog.wmcc.edu/grading" TargetMode="External"/><Relationship Id="rId5" Type="http://schemas.openxmlformats.org/officeDocument/2006/relationships/hyperlink" Target="https://www.wmcc.edu/wp-content/uploads/2020/04/strategic-plan-executive-summary.pdf" TargetMode="External"/><Relationship Id="rId10" Type="http://schemas.openxmlformats.org/officeDocument/2006/relationships/hyperlink" Target="https://www.wmcc.edu/about/employment/" TargetMode="External"/><Relationship Id="rId4" Type="http://schemas.openxmlformats.org/officeDocument/2006/relationships/hyperlink" Target="https://www.wmcc.edu/wp-content/uploads/2022/09/2022-2023-Handbook.pdf" TargetMode="External"/><Relationship Id="rId9" Type="http://schemas.openxmlformats.org/officeDocument/2006/relationships/hyperlink" Target="https://www.wmcc.edu/consumer-information/" TargetMode="External"/><Relationship Id="rId14" Type="http://schemas.openxmlformats.org/officeDocument/2006/relationships/drawing" Target="../drawings/drawing2.xml"/></Relationships>
</file>

<file path=xl/worksheets/_rels/sheet25.xml.rels><?xml version="1.0" encoding="UTF-8" standalone="yes"?>
<Relationships xmlns="http://schemas.openxmlformats.org/package/2006/relationships"><Relationship Id="rId8" Type="http://schemas.openxmlformats.org/officeDocument/2006/relationships/hyperlink" Target="https://www.wmcc.edu/wp-content/uploads/2022/09/2022-2023-Handbook.pdf%20Pg.%206-Academic%20HonestyPg.%2016%20Accident,%20Injury%20or%20IllnessPg.%2027-Affirmative%20ActionPg.%2044-%20Alcohol%20&amp;%20Drug%20Policy%20(look%20into%20this)%20not%20a%20policy%20only%20contact%20infoPg.%2027-%20American%20with%20Disabilities%20ActPg.%2040-%20Campus%20Secutity%20PolicyPg.%2016-%20Cancelation%20of%20ClassesPg.%2043-%20Class%20and%20Lab%20SafetyPg.%208%20-%20Computer%20UsePg.%2016-%20Conduct%20and%20General%20RegulationsPg.%2017-%20Dress%20CodePg.%202-%20Family%20Educational%20Rights%20&amp;%20Privacy%20Act%20(FERPA)Pg.%2043-%20Hazing%20PolicyPg.%2055-%20Judicial%20CommitteePg.%2048-%20Judicial%20Policies%20and%20ProceduresPg.%2011-%20Medical%20Leave%20of%20AbsencePg.%2027-%20Non-Discrimination%20PolicyPg.%2047-%20Sexual%20and%20Domestic%20ViolencePg.%2048-%20Student%20Code%20of%20ConductPg.%2052-%20Student%20Disciplinary%20StandardsPg.%2019-%20Students%20with%20DisabilitiesPg.%2059-%20Student%20Rights" TargetMode="External"/><Relationship Id="rId13" Type="http://schemas.openxmlformats.org/officeDocument/2006/relationships/hyperlink" Target="https://www.wmcc.edu/consumer-information/" TargetMode="External"/><Relationship Id="rId18" Type="http://schemas.openxmlformats.org/officeDocument/2006/relationships/hyperlink" Target="https://www.ccsnh.edu/board-of-trustees/" TargetMode="External"/><Relationship Id="rId26" Type="http://schemas.openxmlformats.org/officeDocument/2006/relationships/hyperlink" Target="https://www.wmcc.edu/netcalc/index.html" TargetMode="External"/><Relationship Id="rId3" Type="http://schemas.openxmlformats.org/officeDocument/2006/relationships/hyperlink" Target="https://catalog.wmcc.edu/the-educated-person" TargetMode="External"/><Relationship Id="rId21" Type="http://schemas.openxmlformats.org/officeDocument/2006/relationships/hyperlink" Target="https://www.wmcc.edu/about/who-we-are/" TargetMode="External"/><Relationship Id="rId7" Type="http://schemas.openxmlformats.org/officeDocument/2006/relationships/hyperlink" Target="https://www.wmcc.edu/affordability/college-expenses/" TargetMode="External"/><Relationship Id="rId12" Type="http://schemas.openxmlformats.org/officeDocument/2006/relationships/hyperlink" Target="https://catalog.wmcc.edu/sites/default/files/pdf/pdf_generator/20222023-academic-catalog.pdf?1660325852Pg.%2014-%20Academic%20Policies%20and%20ProceduresPg.%2030%20College%20Transfers/Transfer%20Applicants/Transfer%20Credit" TargetMode="External"/><Relationship Id="rId17" Type="http://schemas.openxmlformats.org/officeDocument/2006/relationships/hyperlink" Target="https://catalog.wmcc.edu/sites/default/files/pdf/pdf_generator/20222023-academic-catalog.pdf?1660325852Pg.%206%20Administration" TargetMode="External"/><Relationship Id="rId25" Type="http://schemas.openxmlformats.org/officeDocument/2006/relationships/hyperlink" Target="https://catalog.wmcc.edu/sites/default/files/pdf/pdf_generator/20222023-academic-catalog.pdf?1660325852Pg.%2026%20The%20Educated%20Person" TargetMode="External"/><Relationship Id="rId2" Type="http://schemas.openxmlformats.org/officeDocument/2006/relationships/hyperlink" Target="https://www.wmcc.edu/about/mission/" TargetMode="External"/><Relationship Id="rId16" Type="http://schemas.openxmlformats.org/officeDocument/2006/relationships/hyperlink" Target="https://www.wmcc.edu/directory/" TargetMode="External"/><Relationship Id="rId20" Type="http://schemas.openxmlformats.org/officeDocument/2006/relationships/hyperlink" Target="https://www.wmcc.edu/wp-content/uploads/2022/11/WMCC-Fact-sheet-Fall-2022-final-AY22.pdf" TargetMode="External"/><Relationship Id="rId1" Type="http://schemas.openxmlformats.org/officeDocument/2006/relationships/hyperlink" Target="https://catalog.wmcc.edu/" TargetMode="External"/><Relationship Id="rId6" Type="http://schemas.openxmlformats.org/officeDocument/2006/relationships/hyperlink" Target="https://www.wmcc.edu/current-students/academic-forms/" TargetMode="External"/><Relationship Id="rId11" Type="http://schemas.openxmlformats.org/officeDocument/2006/relationships/hyperlink" Target="https://catalog.wmcc.edu/sites/default/files/pdf/pdf_generator/20222023-academic-catalog.pdf?1660325852" TargetMode="External"/><Relationship Id="rId24" Type="http://schemas.openxmlformats.org/officeDocument/2006/relationships/hyperlink" Target="https://www.wmcc.edu/affordability/college-expenses/" TargetMode="External"/><Relationship Id="rId5" Type="http://schemas.openxmlformats.org/officeDocument/2006/relationships/hyperlink" Target="https://www.wmcc.edu/programs/" TargetMode="External"/><Relationship Id="rId15" Type="http://schemas.openxmlformats.org/officeDocument/2006/relationships/hyperlink" Target="https://www.wmcc.edu/academics/high-school-cte-programs/running-start-program/" TargetMode="External"/><Relationship Id="rId23" Type="http://schemas.openxmlformats.org/officeDocument/2006/relationships/hyperlink" Target="https://www.wmcc.edu/wp-content/uploads/2022/11/WMCC-Fact-sheet-Fall-2022-final-AY22.pdf" TargetMode="External"/><Relationship Id="rId28" Type="http://schemas.openxmlformats.org/officeDocument/2006/relationships/printerSettings" Target="../printerSettings/printerSettings25.bin"/><Relationship Id="rId10" Type="http://schemas.openxmlformats.org/officeDocument/2006/relationships/hyperlink" Target="https://catalog.wmcc.edu/sites/default/files/pdf/pdf_generator/20222023-academic-catalog.pdf?1660325852Pg.%207%20-Staff%20DirectoriesPg.%2014%20Academic%20Policies%20and%20ProceduresPg.%2028%20Admissions%20Policy%20for%20Students%20with%20DisabilitiesPg.%2028%20Admissions%20Policy%20for%20Homeschool%20StudentsPg.28%20Applications%20ProceduresPg.%2020%20Attendance%20Pg.%2024%20Course%20RegistrationPg.%2011%20EnrollmentPg.%20??%20Preadmission%20RecommendationsPg.%20Readmission%20to%20CollegePg.%20Transfer%20Applicants" TargetMode="External"/><Relationship Id="rId19" Type="http://schemas.openxmlformats.org/officeDocument/2006/relationships/hyperlink" Target="https://www.wmcc.edu/online-career-development/" TargetMode="External"/><Relationship Id="rId4" Type="http://schemas.openxmlformats.org/officeDocument/2006/relationships/hyperlink" Target="https://www.wmcc.edu/academics/course-schedules/" TargetMode="External"/><Relationship Id="rId9" Type="http://schemas.openxmlformats.org/officeDocument/2006/relationships/hyperlink" Target="https://catalog.wmcc.edu/" TargetMode="External"/><Relationship Id="rId14" Type="http://schemas.openxmlformats.org/officeDocument/2006/relationships/hyperlink" Target="https://www.wmcc.edu/wp-content/uploads/2022/09/2022-2023-Handbook.pdfPg.%209%20Conduct%20&amp;%20General%20RegulationsPg.%2048%20Student%20Code%20of%20Conduct" TargetMode="External"/><Relationship Id="rId22" Type="http://schemas.openxmlformats.org/officeDocument/2006/relationships/hyperlink" Target="https://www.wmcc.edu/student-experience/services-at-a-glance/" TargetMode="External"/><Relationship Id="rId27" Type="http://schemas.openxmlformats.org/officeDocument/2006/relationships/hyperlink" Target="https://catalog.wmcc.edu/accreditation" TargetMode="External"/></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file:///C:\:w:\s\WMCCComprehensiveProgramReviewTeam\EWztwoP5mhNNrrTo1yB3oFQBu7UaMK6eDUXVCCcEWbabdw" TargetMode="External"/><Relationship Id="rId7" Type="http://schemas.openxmlformats.org/officeDocument/2006/relationships/printerSettings" Target="../printerSettings/printerSettings3.bin"/><Relationship Id="rId2" Type="http://schemas.openxmlformats.org/officeDocument/2006/relationships/hyperlink" Target="https://www.wmcc.edu/wp-content/uploads/2022/07/MasterPlanWhtMtnCollege_062822.pdf" TargetMode="External"/><Relationship Id="rId1" Type="http://schemas.openxmlformats.org/officeDocument/2006/relationships/hyperlink" Target="https://www.wmcc.edu/wp-content/uploads/2020/04/WMCC-Strategic-Plan-2018-2023-31218.pdf" TargetMode="External"/><Relationship Id="rId6" Type="http://schemas.openxmlformats.org/officeDocument/2006/relationships/hyperlink" Target="file:///C:\:x:\s\WMCCComprehensiveProgramReviewTeam\EUoYqqw03LRGohwXKl_ng-wBBf027aqeEeJHQswh3eftbg" TargetMode="External"/><Relationship Id="rId5" Type="http://schemas.openxmlformats.org/officeDocument/2006/relationships/hyperlink" Target="file:///C:\:x:\s\WMCCComprehensiveProgramReviewTeam\EcOUJrMfUBpDujY7LdmGFa8ByPIOiBhDKBCPJH8LXBa5BQ" TargetMode="External"/><Relationship Id="rId4" Type="http://schemas.openxmlformats.org/officeDocument/2006/relationships/hyperlink" Target="file:///C:\:w:\s\WMCCComprehensiveProgramReviewTeam\EWg_5nwIugRFkLHRDREE4gwBk-T_85yPmQ27SYcsk_0deA" TargetMode="External"/><Relationship Id="rId9"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AA1C8-2CF1-4E61-95A8-A38744B066C0}">
  <dimension ref="A1:H20"/>
  <sheetViews>
    <sheetView zoomScaleNormal="100" workbookViewId="0">
      <selection activeCell="L10" sqref="L10"/>
    </sheetView>
  </sheetViews>
  <sheetFormatPr defaultColWidth="8.88671875" defaultRowHeight="13.2" x14ac:dyDescent="0.25"/>
  <cols>
    <col min="1" max="1" width="3.6640625" style="1" customWidth="1"/>
    <col min="2" max="2" width="30.6640625" style="1" customWidth="1"/>
    <col min="3" max="6" width="8.88671875" style="1"/>
    <col min="7" max="7" width="13.33203125" style="1" customWidth="1"/>
    <col min="8" max="8" width="12.88671875" style="1" customWidth="1"/>
    <col min="9" max="16384" width="8.88671875" style="1"/>
  </cols>
  <sheetData>
    <row r="1" spans="1:8" ht="95.25" customHeight="1" x14ac:dyDescent="0.25">
      <c r="A1" s="3"/>
      <c r="B1" s="5"/>
      <c r="C1" s="586" t="s">
        <v>0</v>
      </c>
      <c r="D1" s="586"/>
      <c r="E1" s="586"/>
      <c r="F1" s="586"/>
      <c r="G1" s="586"/>
      <c r="H1" s="587"/>
    </row>
    <row r="2" spans="1:8" ht="13.8" x14ac:dyDescent="0.25">
      <c r="A2" s="3"/>
      <c r="B2" s="3"/>
      <c r="C2" s="3"/>
      <c r="D2" s="3"/>
      <c r="E2" s="3"/>
      <c r="F2" s="3"/>
      <c r="G2" s="3"/>
      <c r="H2" s="3"/>
    </row>
    <row r="3" spans="1:8" ht="15.6" x14ac:dyDescent="0.3">
      <c r="A3" s="3"/>
      <c r="B3" s="588" t="s">
        <v>1</v>
      </c>
      <c r="C3" s="588"/>
      <c r="D3" s="588"/>
      <c r="E3" s="588"/>
      <c r="F3" s="588"/>
      <c r="G3" s="588"/>
      <c r="H3" s="588"/>
    </row>
    <row r="4" spans="1:8" ht="15.6" x14ac:dyDescent="0.3">
      <c r="A4" s="3"/>
      <c r="B4" s="588" t="s">
        <v>2</v>
      </c>
      <c r="C4" s="588"/>
      <c r="D4" s="588"/>
      <c r="E4" s="588"/>
      <c r="F4" s="588"/>
      <c r="G4" s="588"/>
      <c r="H4" s="588"/>
    </row>
    <row r="5" spans="1:8" ht="13.8" x14ac:dyDescent="0.25">
      <c r="A5" s="3"/>
      <c r="B5" s="3"/>
      <c r="C5" s="3"/>
      <c r="D5" s="3"/>
      <c r="E5" s="3"/>
      <c r="F5" s="3"/>
      <c r="G5" s="3"/>
      <c r="H5" s="3"/>
    </row>
    <row r="6" spans="1:8" ht="106.5" customHeight="1" x14ac:dyDescent="0.25">
      <c r="A6" s="3"/>
      <c r="B6" s="589" t="s">
        <v>3</v>
      </c>
      <c r="C6" s="590"/>
      <c r="D6" s="590"/>
      <c r="E6" s="590"/>
      <c r="F6" s="590"/>
      <c r="G6" s="590"/>
      <c r="H6" s="590"/>
    </row>
    <row r="7" spans="1:8" ht="9.4499999999999993" customHeight="1" x14ac:dyDescent="0.3">
      <c r="B7" s="592"/>
      <c r="C7" s="592"/>
      <c r="D7" s="592"/>
      <c r="E7" s="592"/>
      <c r="F7" s="592"/>
      <c r="G7" s="592"/>
      <c r="H7" s="592"/>
    </row>
    <row r="8" spans="1:8" ht="50.25" customHeight="1" x14ac:dyDescent="0.3">
      <c r="B8" s="592" t="s">
        <v>4</v>
      </c>
      <c r="C8" s="592"/>
      <c r="D8" s="592"/>
      <c r="E8" s="592"/>
      <c r="F8" s="592"/>
      <c r="G8" s="592"/>
      <c r="H8" s="592"/>
    </row>
    <row r="9" spans="1:8" ht="9.4499999999999993" customHeight="1" x14ac:dyDescent="0.3">
      <c r="B9" s="591"/>
      <c r="C9" s="592"/>
      <c r="D9" s="592"/>
      <c r="E9" s="592"/>
      <c r="F9" s="592"/>
      <c r="G9" s="592"/>
      <c r="H9" s="592"/>
    </row>
    <row r="10" spans="1:8" ht="75" customHeight="1" x14ac:dyDescent="0.3">
      <c r="B10" s="592" t="s">
        <v>5</v>
      </c>
      <c r="C10" s="593"/>
      <c r="D10" s="593"/>
      <c r="E10" s="593"/>
      <c r="F10" s="593"/>
      <c r="G10" s="593"/>
      <c r="H10" s="593"/>
    </row>
    <row r="11" spans="1:8" ht="9.4499999999999993" customHeight="1" x14ac:dyDescent="0.3">
      <c r="B11" s="595"/>
      <c r="C11" s="595"/>
      <c r="D11" s="595"/>
      <c r="E11" s="595"/>
      <c r="F11" s="595"/>
      <c r="G11" s="595"/>
      <c r="H11" s="595"/>
    </row>
    <row r="12" spans="1:8" ht="35.700000000000003" customHeight="1" x14ac:dyDescent="0.3">
      <c r="B12" s="592" t="s">
        <v>6</v>
      </c>
      <c r="C12" s="592"/>
      <c r="D12" s="592"/>
      <c r="E12" s="592"/>
      <c r="F12" s="592"/>
      <c r="G12" s="592"/>
      <c r="H12" s="592"/>
    </row>
    <row r="13" spans="1:8" ht="9.4499999999999993" customHeight="1" x14ac:dyDescent="0.3">
      <c r="B13" s="596"/>
      <c r="C13" s="596"/>
      <c r="D13" s="596"/>
      <c r="E13" s="596"/>
      <c r="F13" s="596"/>
      <c r="G13" s="596"/>
      <c r="H13" s="596"/>
    </row>
    <row r="14" spans="1:8" ht="61.35" customHeight="1" x14ac:dyDescent="0.3">
      <c r="B14" s="592" t="s">
        <v>7</v>
      </c>
      <c r="C14" s="592"/>
      <c r="D14" s="592"/>
      <c r="E14" s="592"/>
      <c r="F14" s="592"/>
      <c r="G14" s="592"/>
      <c r="H14" s="592"/>
    </row>
    <row r="15" spans="1:8" ht="9.4499999999999993" customHeight="1" x14ac:dyDescent="0.25">
      <c r="B15" s="594"/>
      <c r="C15" s="594"/>
      <c r="D15" s="594"/>
      <c r="E15" s="594"/>
      <c r="F15" s="594"/>
      <c r="G15" s="594"/>
      <c r="H15" s="594"/>
    </row>
    <row r="16" spans="1:8" ht="65.25" customHeight="1" x14ac:dyDescent="0.25">
      <c r="B16" s="594" t="s">
        <v>8</v>
      </c>
      <c r="C16" s="594"/>
      <c r="D16" s="594"/>
      <c r="E16" s="594"/>
      <c r="F16" s="594"/>
      <c r="G16" s="594"/>
      <c r="H16" s="594"/>
    </row>
    <row r="17" spans="2:8" ht="9.4499999999999993" customHeight="1" x14ac:dyDescent="0.25">
      <c r="B17" s="594"/>
      <c r="C17" s="594"/>
      <c r="D17" s="594"/>
      <c r="E17" s="594"/>
      <c r="F17" s="594"/>
      <c r="G17" s="594"/>
      <c r="H17" s="594"/>
    </row>
    <row r="18" spans="2:8" ht="34.35" customHeight="1" x14ac:dyDescent="0.25">
      <c r="B18" s="594" t="s">
        <v>9</v>
      </c>
      <c r="C18" s="594"/>
      <c r="D18" s="594"/>
      <c r="E18" s="594"/>
      <c r="F18" s="594"/>
      <c r="G18" s="594"/>
      <c r="H18" s="594"/>
    </row>
    <row r="19" spans="2:8" ht="9.4499999999999993" customHeight="1" x14ac:dyDescent="0.25">
      <c r="B19" s="2"/>
      <c r="C19" s="2"/>
      <c r="D19" s="2"/>
      <c r="E19" s="2"/>
      <c r="F19" s="2"/>
      <c r="G19" s="2"/>
      <c r="H19" s="2"/>
    </row>
    <row r="20" spans="2:8" ht="33" customHeight="1" x14ac:dyDescent="0.25">
      <c r="B20" s="594" t="s">
        <v>10</v>
      </c>
      <c r="C20" s="594"/>
      <c r="D20" s="594"/>
      <c r="E20" s="594"/>
      <c r="F20" s="594"/>
      <c r="G20" s="594"/>
      <c r="H20" s="594"/>
    </row>
  </sheetData>
  <mergeCells count="17">
    <mergeCell ref="B14:H14"/>
    <mergeCell ref="B10:H10"/>
    <mergeCell ref="B16:H16"/>
    <mergeCell ref="B17:H17"/>
    <mergeCell ref="B20:H20"/>
    <mergeCell ref="B15:H15"/>
    <mergeCell ref="B12:H12"/>
    <mergeCell ref="B11:H11"/>
    <mergeCell ref="B13:H13"/>
    <mergeCell ref="B18:H18"/>
    <mergeCell ref="C1:H1"/>
    <mergeCell ref="B3:H3"/>
    <mergeCell ref="B4:H4"/>
    <mergeCell ref="B6:H6"/>
    <mergeCell ref="B9:H9"/>
    <mergeCell ref="B7:H7"/>
    <mergeCell ref="B8:H8"/>
  </mergeCells>
  <pageMargins left="0.43" right="0.45" top="0.65" bottom="1" header="0.5" footer="0.5"/>
  <pageSetup orientation="portrait" cellComments="atEnd" horizontalDpi="4294967294" verticalDpi="1200"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BBABD-A5A5-4FD1-BE7F-66E62711CF56}">
  <dimension ref="A1:J52"/>
  <sheetViews>
    <sheetView zoomScaleNormal="100" workbookViewId="0">
      <selection activeCell="H16" sqref="H16"/>
    </sheetView>
  </sheetViews>
  <sheetFormatPr defaultColWidth="9.109375" defaultRowHeight="13.2" x14ac:dyDescent="0.25"/>
  <cols>
    <col min="1" max="1" width="2" style="6" customWidth="1"/>
    <col min="2" max="2" width="41" style="6" customWidth="1"/>
    <col min="3" max="3" width="14" style="6" hidden="1" customWidth="1"/>
    <col min="4" max="4" width="9.109375" style="6"/>
    <col min="5" max="5" width="10.33203125" style="6" customWidth="1"/>
    <col min="6" max="7" width="9.5546875" style="6" customWidth="1"/>
    <col min="8" max="10" width="9" style="1" customWidth="1"/>
    <col min="11" max="16384" width="9.109375" style="6"/>
  </cols>
  <sheetData>
    <row r="1" spans="1:10" s="178" customFormat="1" ht="15.6" x14ac:dyDescent="0.3">
      <c r="A1" s="588" t="s">
        <v>312</v>
      </c>
      <c r="B1" s="588"/>
      <c r="C1" s="588"/>
      <c r="D1" s="588"/>
      <c r="E1" s="588"/>
      <c r="F1" s="588"/>
      <c r="G1" s="588"/>
      <c r="H1" s="588"/>
      <c r="I1" s="1"/>
      <c r="J1" s="1"/>
    </row>
    <row r="2" spans="1:10" s="178" customFormat="1" ht="15.6" x14ac:dyDescent="0.3">
      <c r="A2" s="588" t="s">
        <v>360</v>
      </c>
      <c r="B2" s="588"/>
      <c r="C2" s="588"/>
      <c r="D2" s="588"/>
      <c r="E2" s="588"/>
      <c r="F2" s="588"/>
      <c r="G2" s="588"/>
      <c r="H2" s="588"/>
      <c r="I2" s="1"/>
      <c r="J2" s="1"/>
    </row>
    <row r="3" spans="1:10" s="178" customFormat="1" ht="15.6" x14ac:dyDescent="0.3">
      <c r="A3" s="660" t="s">
        <v>314</v>
      </c>
      <c r="B3" s="660"/>
      <c r="C3" s="660"/>
      <c r="D3" s="660"/>
      <c r="E3" s="660"/>
      <c r="F3" s="660"/>
      <c r="G3" s="660"/>
      <c r="H3" s="1"/>
      <c r="I3" s="1"/>
      <c r="J3" s="1"/>
    </row>
    <row r="4" spans="1:10" s="178" customFormat="1" ht="9.75" customHeight="1" x14ac:dyDescent="0.3">
      <c r="B4" s="29"/>
      <c r="H4" s="1"/>
      <c r="I4" s="1"/>
      <c r="J4" s="1"/>
    </row>
    <row r="5" spans="1:10" s="178" customFormat="1" ht="15.6" x14ac:dyDescent="0.3">
      <c r="A5" s="20" t="s">
        <v>17</v>
      </c>
      <c r="B5" s="6" t="s">
        <v>361</v>
      </c>
      <c r="C5" s="185"/>
      <c r="D5" s="184"/>
      <c r="E5" s="183"/>
      <c r="F5" s="183"/>
      <c r="G5" s="183"/>
      <c r="H5" s="1"/>
      <c r="I5" s="1"/>
      <c r="J5" s="1"/>
    </row>
    <row r="6" spans="1:10" s="178" customFormat="1" ht="15.6" x14ac:dyDescent="0.3">
      <c r="A6" s="6"/>
      <c r="B6" s="679"/>
      <c r="C6" s="680"/>
      <c r="D6" s="680"/>
      <c r="E6" s="680"/>
      <c r="F6" s="680"/>
      <c r="G6" s="680"/>
      <c r="H6" s="681"/>
      <c r="I6" s="1"/>
      <c r="J6" s="1"/>
    </row>
    <row r="7" spans="1:10" s="178" customFormat="1" ht="3.6" customHeight="1" x14ac:dyDescent="0.3">
      <c r="A7" s="6"/>
      <c r="B7" s="6"/>
      <c r="C7" s="6"/>
      <c r="D7" s="6"/>
      <c r="E7" s="6"/>
      <c r="F7" s="6"/>
      <c r="G7" s="6"/>
      <c r="H7" s="6"/>
      <c r="I7" s="1"/>
      <c r="J7" s="1"/>
    </row>
    <row r="8" spans="1:10" s="178" customFormat="1" ht="14.4" customHeight="1" x14ac:dyDescent="0.3">
      <c r="A8" s="6"/>
      <c r="B8" s="6" t="s">
        <v>13</v>
      </c>
      <c r="C8" s="182"/>
      <c r="D8" s="139" t="s">
        <v>362</v>
      </c>
      <c r="E8" s="139" t="s">
        <v>363</v>
      </c>
      <c r="F8" s="139" t="s">
        <v>364</v>
      </c>
      <c r="G8" s="6"/>
      <c r="H8" s="6"/>
      <c r="I8" s="1"/>
      <c r="J8" s="1"/>
    </row>
    <row r="9" spans="1:10" s="178" customFormat="1" ht="14.4" customHeight="1" x14ac:dyDescent="0.3">
      <c r="A9" s="20" t="s">
        <v>17</v>
      </c>
      <c r="B9" s="11" t="s">
        <v>365</v>
      </c>
      <c r="C9" s="181"/>
      <c r="D9" s="180">
        <v>15.1</v>
      </c>
      <c r="E9" s="180">
        <v>11.6</v>
      </c>
      <c r="F9" s="180">
        <v>3.3</v>
      </c>
      <c r="G9" s="6"/>
      <c r="H9" s="6"/>
      <c r="I9" s="1"/>
      <c r="J9" s="1"/>
    </row>
    <row r="10" spans="1:10" s="178" customFormat="1" ht="14.4" customHeight="1" x14ac:dyDescent="0.3">
      <c r="A10" s="20" t="s">
        <v>17</v>
      </c>
      <c r="B10" s="110" t="s">
        <v>366</v>
      </c>
      <c r="C10" s="6"/>
      <c r="D10" s="180">
        <v>52.5</v>
      </c>
      <c r="E10" s="180">
        <v>49.5</v>
      </c>
      <c r="F10" s="180">
        <v>47.3</v>
      </c>
      <c r="G10" s="6"/>
      <c r="H10" s="6"/>
      <c r="I10" s="1"/>
      <c r="J10" s="1"/>
    </row>
    <row r="11" spans="1:10" s="178" customFormat="1" ht="14.4" customHeight="1" x14ac:dyDescent="0.3">
      <c r="A11" s="50"/>
      <c r="B11" s="179" t="s">
        <v>367</v>
      </c>
      <c r="C11" s="6"/>
      <c r="D11" s="6"/>
      <c r="E11" s="6"/>
      <c r="F11" s="6"/>
      <c r="G11" s="6"/>
      <c r="H11" s="6"/>
      <c r="I11" s="1"/>
      <c r="J11" s="1"/>
    </row>
    <row r="12" spans="1:10" s="178" customFormat="1" ht="5.7" customHeight="1" x14ac:dyDescent="0.3">
      <c r="A12" s="50"/>
      <c r="B12" s="179"/>
      <c r="C12" s="6"/>
      <c r="D12" s="6"/>
      <c r="E12" s="6"/>
      <c r="F12" s="6"/>
      <c r="G12" s="6"/>
      <c r="H12" s="6"/>
      <c r="I12" s="1"/>
      <c r="J12" s="1"/>
    </row>
    <row r="13" spans="1:10" ht="52.8" x14ac:dyDescent="0.25">
      <c r="C13" s="177" t="s">
        <v>368</v>
      </c>
      <c r="D13" s="176" t="s">
        <v>368</v>
      </c>
      <c r="E13" s="176" t="s">
        <v>369</v>
      </c>
      <c r="F13" s="176" t="s">
        <v>370</v>
      </c>
      <c r="G13" s="176" t="s">
        <v>371</v>
      </c>
      <c r="H13" s="176" t="s">
        <v>372</v>
      </c>
    </row>
    <row r="14" spans="1:10" x14ac:dyDescent="0.25">
      <c r="A14" s="50"/>
      <c r="C14" s="175" t="s">
        <v>318</v>
      </c>
      <c r="D14" s="139" t="s">
        <v>373</v>
      </c>
      <c r="E14" s="139" t="s">
        <v>374</v>
      </c>
      <c r="F14" s="139" t="s">
        <v>375</v>
      </c>
      <c r="G14" s="139" t="s">
        <v>343</v>
      </c>
      <c r="H14" s="139" t="s">
        <v>376</v>
      </c>
    </row>
    <row r="15" spans="1:10" x14ac:dyDescent="0.25">
      <c r="A15" s="20" t="s">
        <v>17</v>
      </c>
      <c r="B15" s="11" t="s">
        <v>377</v>
      </c>
    </row>
    <row r="16" spans="1:10" ht="13.5" customHeight="1" x14ac:dyDescent="0.25">
      <c r="B16" s="45" t="s">
        <v>378</v>
      </c>
      <c r="C16" s="174"/>
      <c r="D16" s="169">
        <v>3943202</v>
      </c>
      <c r="E16" s="169">
        <v>3101114</v>
      </c>
      <c r="F16" s="169">
        <v>2628073</v>
      </c>
      <c r="G16" s="173">
        <v>1341040</v>
      </c>
      <c r="H16" s="167"/>
    </row>
    <row r="17" spans="2:8" x14ac:dyDescent="0.25">
      <c r="B17" s="130" t="s">
        <v>379</v>
      </c>
      <c r="C17" s="174"/>
      <c r="D17" s="169">
        <v>1455837</v>
      </c>
      <c r="E17" s="169">
        <v>1206756</v>
      </c>
      <c r="F17" s="169">
        <v>1073882</v>
      </c>
      <c r="G17" s="173">
        <v>506432</v>
      </c>
      <c r="H17" s="167"/>
    </row>
    <row r="18" spans="2:8" x14ac:dyDescent="0.25">
      <c r="B18" s="130" t="s">
        <v>380</v>
      </c>
      <c r="C18" s="174"/>
      <c r="D18" s="169">
        <v>2462610</v>
      </c>
      <c r="E18" s="169">
        <v>1885318</v>
      </c>
      <c r="F18" s="169">
        <v>1540518</v>
      </c>
      <c r="G18" s="173">
        <v>825354</v>
      </c>
      <c r="H18" s="167"/>
    </row>
    <row r="19" spans="2:8" x14ac:dyDescent="0.25">
      <c r="B19" s="130" t="s">
        <v>381</v>
      </c>
      <c r="C19" s="174"/>
      <c r="D19" s="169">
        <v>24755</v>
      </c>
      <c r="E19" s="169">
        <v>9040</v>
      </c>
      <c r="F19" s="169">
        <v>13673</v>
      </c>
      <c r="G19" s="173">
        <v>9254</v>
      </c>
      <c r="H19" s="167"/>
    </row>
    <row r="20" spans="2:8" x14ac:dyDescent="0.25">
      <c r="B20" s="45" t="s">
        <v>382</v>
      </c>
      <c r="C20" s="174"/>
      <c r="D20" s="169">
        <v>281190</v>
      </c>
      <c r="E20" s="169">
        <v>279885</v>
      </c>
      <c r="F20" s="169">
        <v>282565</v>
      </c>
      <c r="G20" s="173">
        <v>145095</v>
      </c>
      <c r="H20" s="167"/>
    </row>
    <row r="21" spans="2:8" x14ac:dyDescent="0.25">
      <c r="B21" s="45" t="s">
        <v>383</v>
      </c>
      <c r="C21" s="174"/>
      <c r="D21" s="169">
        <v>11700</v>
      </c>
      <c r="E21" s="169">
        <v>7275</v>
      </c>
      <c r="F21" s="169">
        <v>6300</v>
      </c>
      <c r="G21" s="173">
        <v>1875</v>
      </c>
      <c r="H21" s="167"/>
    </row>
    <row r="22" spans="2:8" x14ac:dyDescent="0.25">
      <c r="B22" s="130" t="s">
        <v>379</v>
      </c>
      <c r="C22" s="174"/>
      <c r="D22" s="169">
        <v>11700</v>
      </c>
      <c r="E22" s="169">
        <v>7275</v>
      </c>
      <c r="F22" s="169">
        <v>6300</v>
      </c>
      <c r="G22" s="173">
        <v>1875</v>
      </c>
      <c r="H22" s="167"/>
    </row>
    <row r="23" spans="2:8" x14ac:dyDescent="0.25">
      <c r="B23" s="130" t="s">
        <v>380</v>
      </c>
      <c r="C23" s="174"/>
      <c r="D23" s="169">
        <v>0</v>
      </c>
      <c r="E23" s="169">
        <v>0</v>
      </c>
      <c r="F23" s="169">
        <v>0</v>
      </c>
      <c r="G23" s="173">
        <v>0</v>
      </c>
      <c r="H23" s="167"/>
    </row>
    <row r="24" spans="2:8" x14ac:dyDescent="0.25">
      <c r="B24" s="45" t="s">
        <v>384</v>
      </c>
      <c r="C24" s="174"/>
      <c r="D24" s="169">
        <v>153104</v>
      </c>
      <c r="E24" s="169">
        <v>151276</v>
      </c>
      <c r="F24" s="169">
        <v>225916</v>
      </c>
      <c r="G24" s="173">
        <v>96198</v>
      </c>
      <c r="H24" s="167"/>
    </row>
    <row r="25" spans="2:8" x14ac:dyDescent="0.25">
      <c r="B25" s="130" t="s">
        <v>379</v>
      </c>
      <c r="C25" s="174"/>
      <c r="D25" s="169">
        <v>84804</v>
      </c>
      <c r="E25" s="169">
        <v>54898</v>
      </c>
      <c r="F25" s="169">
        <v>122779</v>
      </c>
      <c r="G25" s="173">
        <v>48351</v>
      </c>
      <c r="H25" s="167"/>
    </row>
    <row r="26" spans="2:8" x14ac:dyDescent="0.25">
      <c r="B26" s="130" t="s">
        <v>385</v>
      </c>
      <c r="C26" s="174"/>
      <c r="D26" s="169">
        <v>68300</v>
      </c>
      <c r="E26" s="169">
        <v>96378</v>
      </c>
      <c r="F26" s="169">
        <v>103137</v>
      </c>
      <c r="G26" s="173">
        <v>47847</v>
      </c>
      <c r="H26" s="167"/>
    </row>
    <row r="27" spans="2:8" x14ac:dyDescent="0.25">
      <c r="B27" s="11" t="s">
        <v>386</v>
      </c>
    </row>
    <row r="28" spans="2:8" x14ac:dyDescent="0.25">
      <c r="B28" s="45" t="s">
        <v>387</v>
      </c>
    </row>
    <row r="29" spans="2:8" x14ac:dyDescent="0.25">
      <c r="B29" s="130" t="s">
        <v>388</v>
      </c>
      <c r="C29" s="163"/>
      <c r="D29" s="172">
        <v>0.49</v>
      </c>
      <c r="E29" s="172">
        <v>0.44</v>
      </c>
      <c r="F29" s="172">
        <v>0.59</v>
      </c>
      <c r="G29" s="171"/>
      <c r="H29" s="170"/>
    </row>
    <row r="30" spans="2:8" x14ac:dyDescent="0.25">
      <c r="B30" s="130" t="s">
        <v>389</v>
      </c>
      <c r="C30" s="163"/>
      <c r="D30" s="170" t="s">
        <v>95</v>
      </c>
      <c r="E30" s="170" t="s">
        <v>95</v>
      </c>
      <c r="F30" s="170" t="s">
        <v>95</v>
      </c>
      <c r="G30" s="171"/>
      <c r="H30" s="170"/>
    </row>
    <row r="31" spans="2:8" x14ac:dyDescent="0.25">
      <c r="B31" s="130" t="s">
        <v>390</v>
      </c>
      <c r="C31" s="165"/>
      <c r="D31" s="170" t="s">
        <v>95</v>
      </c>
      <c r="E31" s="170" t="s">
        <v>95</v>
      </c>
      <c r="F31" s="170" t="s">
        <v>95</v>
      </c>
      <c r="G31" s="170"/>
      <c r="H31" s="170"/>
    </row>
    <row r="32" spans="2:8" x14ac:dyDescent="0.25">
      <c r="B32" s="45" t="s">
        <v>391</v>
      </c>
      <c r="C32" s="164"/>
      <c r="D32" s="164"/>
      <c r="E32" s="164"/>
      <c r="F32" s="164"/>
      <c r="G32" s="164"/>
    </row>
    <row r="33" spans="2:10" x14ac:dyDescent="0.25">
      <c r="B33" s="130" t="s">
        <v>392</v>
      </c>
    </row>
    <row r="34" spans="2:10" x14ac:dyDescent="0.25">
      <c r="B34" s="166" t="s">
        <v>388</v>
      </c>
      <c r="C34" s="163"/>
      <c r="D34" s="169">
        <v>10881</v>
      </c>
      <c r="E34" s="169">
        <v>9441</v>
      </c>
      <c r="F34" s="169">
        <v>9242</v>
      </c>
      <c r="G34" s="168"/>
      <c r="H34" s="167"/>
    </row>
    <row r="35" spans="2:10" x14ac:dyDescent="0.25">
      <c r="B35" s="166" t="s">
        <v>389</v>
      </c>
      <c r="C35" s="163"/>
      <c r="D35" s="167" t="s">
        <v>95</v>
      </c>
      <c r="E35" s="167" t="s">
        <v>95</v>
      </c>
      <c r="F35" s="167" t="s">
        <v>95</v>
      </c>
      <c r="G35" s="168"/>
      <c r="H35" s="167"/>
    </row>
    <row r="36" spans="2:10" x14ac:dyDescent="0.25">
      <c r="B36" s="166" t="s">
        <v>390</v>
      </c>
      <c r="C36" s="165"/>
      <c r="D36" s="167" t="s">
        <v>95</v>
      </c>
      <c r="E36" s="167" t="s">
        <v>95</v>
      </c>
      <c r="F36" s="167" t="s">
        <v>95</v>
      </c>
      <c r="G36" s="167"/>
      <c r="H36" s="167"/>
    </row>
    <row r="37" spans="2:10" x14ac:dyDescent="0.25">
      <c r="B37" s="130" t="s">
        <v>393</v>
      </c>
      <c r="C37" s="1"/>
      <c r="D37" s="1"/>
      <c r="E37" s="1"/>
      <c r="F37" s="1"/>
      <c r="G37" s="1"/>
    </row>
    <row r="38" spans="2:10" x14ac:dyDescent="0.25">
      <c r="B38" s="166" t="s">
        <v>388</v>
      </c>
      <c r="C38" s="163"/>
      <c r="D38" s="167"/>
      <c r="E38" s="167"/>
      <c r="F38" s="167"/>
      <c r="G38" s="168"/>
      <c r="H38" s="167"/>
    </row>
    <row r="39" spans="2:10" x14ac:dyDescent="0.25">
      <c r="B39" s="166" t="s">
        <v>394</v>
      </c>
      <c r="C39" s="163"/>
      <c r="D39" s="167"/>
      <c r="E39" s="167"/>
      <c r="F39" s="167"/>
      <c r="G39" s="168"/>
      <c r="H39" s="167"/>
    </row>
    <row r="40" spans="2:10" x14ac:dyDescent="0.25">
      <c r="B40" s="166" t="s">
        <v>390</v>
      </c>
      <c r="C40" s="165"/>
      <c r="D40" s="167"/>
      <c r="E40" s="167"/>
      <c r="F40" s="167"/>
      <c r="G40" s="167"/>
      <c r="H40" s="167"/>
    </row>
    <row r="41" spans="2:10" x14ac:dyDescent="0.25">
      <c r="B41" s="166"/>
      <c r="C41" s="165"/>
      <c r="D41" s="164"/>
      <c r="E41" s="164"/>
      <c r="F41" s="164"/>
      <c r="G41" s="164"/>
    </row>
    <row r="42" spans="2:10" x14ac:dyDescent="0.25">
      <c r="B42" s="11" t="s">
        <v>395</v>
      </c>
    </row>
    <row r="43" spans="2:10" x14ac:dyDescent="0.25">
      <c r="B43" s="45" t="s">
        <v>396</v>
      </c>
      <c r="C43" s="163"/>
      <c r="D43" s="162"/>
      <c r="E43" s="162"/>
      <c r="F43" s="162"/>
      <c r="G43" s="161"/>
      <c r="H43" s="160"/>
    </row>
    <row r="44" spans="2:10" ht="13.5" customHeight="1" x14ac:dyDescent="0.25">
      <c r="B44" s="136" t="s">
        <v>397</v>
      </c>
      <c r="C44" s="163"/>
      <c r="D44" s="162"/>
      <c r="E44" s="162"/>
      <c r="F44" s="162"/>
      <c r="G44" s="161"/>
      <c r="H44" s="160"/>
    </row>
    <row r="45" spans="2:10" x14ac:dyDescent="0.25">
      <c r="B45" s="45" t="s">
        <v>398</v>
      </c>
      <c r="C45" s="163"/>
      <c r="D45" s="162"/>
      <c r="E45" s="162"/>
      <c r="F45" s="162"/>
      <c r="G45" s="161"/>
      <c r="H45" s="160"/>
    </row>
    <row r="46" spans="2:10" x14ac:dyDescent="0.25">
      <c r="B46" s="45" t="s">
        <v>399</v>
      </c>
      <c r="C46" s="163"/>
      <c r="D46" s="162"/>
      <c r="E46" s="162"/>
      <c r="F46" s="162"/>
      <c r="G46" s="161"/>
      <c r="H46" s="160"/>
    </row>
    <row r="47" spans="2:10" ht="8.25" customHeight="1" x14ac:dyDescent="0.25">
      <c r="C47" s="1"/>
      <c r="D47" s="1"/>
      <c r="E47" s="1"/>
      <c r="H47" s="6"/>
      <c r="I47" s="6"/>
      <c r="J47" s="6"/>
    </row>
    <row r="48" spans="2:10" x14ac:dyDescent="0.25">
      <c r="B48" s="6" t="s">
        <v>101</v>
      </c>
    </row>
    <row r="49" spans="2:8" ht="13.5" customHeight="1" x14ac:dyDescent="0.25">
      <c r="B49" s="682" t="s">
        <v>400</v>
      </c>
      <c r="C49" s="683"/>
      <c r="D49" s="683"/>
      <c r="E49" s="683"/>
      <c r="F49" s="683"/>
      <c r="G49" s="683"/>
      <c r="H49" s="10"/>
    </row>
    <row r="50" spans="2:8" ht="13.5" customHeight="1" x14ac:dyDescent="0.25">
      <c r="B50" s="684"/>
      <c r="C50" s="685"/>
      <c r="D50" s="685"/>
      <c r="E50" s="685"/>
      <c r="F50" s="685"/>
      <c r="G50" s="685"/>
      <c r="H50" s="9"/>
    </row>
    <row r="51" spans="2:8" ht="13.5" customHeight="1" x14ac:dyDescent="0.25">
      <c r="B51" s="684"/>
      <c r="C51" s="685"/>
      <c r="D51" s="685"/>
      <c r="E51" s="685"/>
      <c r="F51" s="685"/>
      <c r="G51" s="685"/>
      <c r="H51" s="9"/>
    </row>
    <row r="52" spans="2:8" ht="13.5" customHeight="1" x14ac:dyDescent="0.25">
      <c r="B52" s="686"/>
      <c r="C52" s="687"/>
      <c r="D52" s="687"/>
      <c r="E52" s="687"/>
      <c r="F52" s="687"/>
      <c r="G52" s="687"/>
      <c r="H52" s="8"/>
    </row>
  </sheetData>
  <sheetProtection insertColumns="0" insertRows="0"/>
  <mergeCells count="5">
    <mergeCell ref="A3:G3"/>
    <mergeCell ref="A2:H2"/>
    <mergeCell ref="B6:H6"/>
    <mergeCell ref="A1:H1"/>
    <mergeCell ref="B49:G52"/>
  </mergeCells>
  <pageMargins left="0.75" right="0.5" top="0.5" bottom="0.5" header="0.5" footer="0.5"/>
  <pageSetup orientation="portrait" r:id="rId1"/>
  <headerFooter alignWithMargins="0">
    <oddFooter>&amp;L&amp;"Garamond,Regular"Revised October 2018
&amp;C&amp;"Garamond,Regular"9</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E5793-6F4E-426F-AF09-0288736E9062}">
  <dimension ref="A1:G63"/>
  <sheetViews>
    <sheetView zoomScaleNormal="100" workbookViewId="0">
      <selection activeCell="I28" sqref="I28"/>
    </sheetView>
  </sheetViews>
  <sheetFormatPr defaultColWidth="9.109375" defaultRowHeight="13.2" x14ac:dyDescent="0.25"/>
  <cols>
    <col min="1" max="1" width="3.109375" style="6" customWidth="1"/>
    <col min="2" max="2" width="21.44140625" style="6" customWidth="1"/>
    <col min="3" max="3" width="16.88671875" style="7" customWidth="1"/>
    <col min="4" max="6" width="16.88671875" style="6" customWidth="1"/>
    <col min="7" max="7" width="7.109375" style="6" customWidth="1"/>
    <col min="8" max="16384" width="9.109375" style="6"/>
  </cols>
  <sheetData>
    <row r="1" spans="1:7" ht="15.6" x14ac:dyDescent="0.3">
      <c r="A1" s="588" t="s">
        <v>401</v>
      </c>
      <c r="B1" s="588"/>
      <c r="C1" s="588"/>
      <c r="D1" s="588"/>
      <c r="E1" s="588"/>
      <c r="F1" s="588"/>
      <c r="G1" s="29"/>
    </row>
    <row r="2" spans="1:7" ht="15.6" x14ac:dyDescent="0.3">
      <c r="A2" s="588" t="s">
        <v>402</v>
      </c>
      <c r="B2" s="588"/>
      <c r="C2" s="588"/>
      <c r="D2" s="588"/>
      <c r="E2" s="588"/>
      <c r="F2" s="588"/>
      <c r="G2" s="29"/>
    </row>
    <row r="3" spans="1:7" x14ac:dyDescent="0.25">
      <c r="A3" s="121"/>
      <c r="B3" s="121"/>
      <c r="C3" s="121"/>
      <c r="D3" s="121"/>
      <c r="E3" s="121"/>
    </row>
    <row r="4" spans="1:7" x14ac:dyDescent="0.25">
      <c r="A4" s="689"/>
      <c r="B4" s="690"/>
      <c r="C4" s="195" t="s">
        <v>195</v>
      </c>
      <c r="D4" s="195" t="s">
        <v>196</v>
      </c>
      <c r="E4" s="196" t="s">
        <v>197</v>
      </c>
      <c r="F4" s="195" t="s">
        <v>371</v>
      </c>
    </row>
    <row r="5" spans="1:7" x14ac:dyDescent="0.25">
      <c r="A5" s="689"/>
      <c r="B5" s="690"/>
      <c r="C5" s="192" t="s">
        <v>200</v>
      </c>
      <c r="D5" s="192" t="s">
        <v>200</v>
      </c>
      <c r="E5" s="194" t="s">
        <v>200</v>
      </c>
      <c r="F5" s="192"/>
    </row>
    <row r="6" spans="1:7" x14ac:dyDescent="0.25">
      <c r="A6" s="689"/>
      <c r="B6" s="690"/>
      <c r="C6" s="193" t="s">
        <v>403</v>
      </c>
      <c r="D6" s="193" t="s">
        <v>404</v>
      </c>
      <c r="E6" s="193" t="s">
        <v>405</v>
      </c>
      <c r="F6" s="192" t="s">
        <v>406</v>
      </c>
    </row>
    <row r="7" spans="1:7" x14ac:dyDescent="0.25">
      <c r="A7" s="689"/>
      <c r="B7" s="689"/>
      <c r="D7" s="7"/>
      <c r="E7" s="7"/>
    </row>
    <row r="8" spans="1:7" x14ac:dyDescent="0.25">
      <c r="A8" s="188" t="s">
        <v>17</v>
      </c>
      <c r="B8" s="11" t="s">
        <v>407</v>
      </c>
      <c r="C8" s="187"/>
      <c r="D8" s="138"/>
      <c r="E8" s="138"/>
    </row>
    <row r="9" spans="1:7" x14ac:dyDescent="0.25">
      <c r="B9" s="6" t="s">
        <v>408</v>
      </c>
      <c r="C9" s="186">
        <v>23</v>
      </c>
      <c r="D9" s="186">
        <v>23</v>
      </c>
      <c r="E9" s="186">
        <v>22</v>
      </c>
      <c r="F9" s="186">
        <v>21</v>
      </c>
    </row>
    <row r="10" spans="1:7" x14ac:dyDescent="0.25">
      <c r="B10" s="6" t="s">
        <v>409</v>
      </c>
      <c r="C10" s="186">
        <v>0</v>
      </c>
      <c r="D10" s="186">
        <v>0</v>
      </c>
      <c r="E10" s="186">
        <v>0</v>
      </c>
      <c r="F10" s="186">
        <v>0</v>
      </c>
    </row>
    <row r="11" spans="1:7" x14ac:dyDescent="0.25">
      <c r="B11" s="6" t="s">
        <v>410</v>
      </c>
      <c r="C11" s="186">
        <v>93</v>
      </c>
      <c r="D11" s="186">
        <v>75</v>
      </c>
      <c r="E11" s="186">
        <v>61</v>
      </c>
      <c r="F11" s="186">
        <v>57</v>
      </c>
    </row>
    <row r="12" spans="1:7" x14ac:dyDescent="0.25">
      <c r="B12" s="6" t="s">
        <v>411</v>
      </c>
      <c r="C12" s="186">
        <v>0</v>
      </c>
      <c r="D12" s="186">
        <v>0</v>
      </c>
      <c r="E12" s="186">
        <v>0</v>
      </c>
      <c r="F12" s="186">
        <v>0</v>
      </c>
    </row>
    <row r="13" spans="1:7" x14ac:dyDescent="0.25">
      <c r="B13" s="6" t="s">
        <v>412</v>
      </c>
      <c r="C13" s="186" t="s">
        <v>413</v>
      </c>
      <c r="D13" s="186"/>
      <c r="E13" s="186"/>
      <c r="F13" s="186"/>
    </row>
    <row r="14" spans="1:7" x14ac:dyDescent="0.25">
      <c r="B14" s="6" t="s">
        <v>414</v>
      </c>
      <c r="C14" s="186" t="s">
        <v>413</v>
      </c>
      <c r="D14" s="186"/>
      <c r="E14" s="186"/>
      <c r="F14" s="186"/>
    </row>
    <row r="15" spans="1:7" x14ac:dyDescent="0.25">
      <c r="B15" s="6" t="s">
        <v>415</v>
      </c>
      <c r="C15" s="186" t="s">
        <v>413</v>
      </c>
      <c r="D15" s="186"/>
      <c r="E15" s="186"/>
      <c r="F15" s="186"/>
    </row>
    <row r="16" spans="1:7" x14ac:dyDescent="0.25">
      <c r="B16" s="14"/>
      <c r="C16" s="186"/>
      <c r="D16" s="186"/>
      <c r="E16" s="186"/>
      <c r="F16" s="186"/>
    </row>
    <row r="17" spans="1:6" x14ac:dyDescent="0.25">
      <c r="B17" s="14"/>
      <c r="C17" s="186"/>
      <c r="D17" s="186"/>
      <c r="E17" s="186"/>
      <c r="F17" s="186"/>
    </row>
    <row r="18" spans="1:6" x14ac:dyDescent="0.25">
      <c r="B18" s="14"/>
      <c r="C18" s="186"/>
      <c r="D18" s="186"/>
      <c r="E18" s="186"/>
      <c r="F18" s="186"/>
    </row>
    <row r="19" spans="1:6" x14ac:dyDescent="0.25">
      <c r="B19" s="6" t="s">
        <v>416</v>
      </c>
      <c r="C19" s="137">
        <v>116</v>
      </c>
      <c r="D19" s="137">
        <v>98</v>
      </c>
      <c r="E19" s="137">
        <v>83</v>
      </c>
      <c r="F19" s="137">
        <v>78</v>
      </c>
    </row>
    <row r="20" spans="1:6" x14ac:dyDescent="0.25">
      <c r="B20" s="11" t="s">
        <v>417</v>
      </c>
      <c r="D20" s="7"/>
      <c r="E20" s="7"/>
      <c r="F20" s="7"/>
    </row>
    <row r="21" spans="1:6" x14ac:dyDescent="0.25">
      <c r="A21" s="689"/>
      <c r="B21" s="690"/>
      <c r="C21" s="191">
        <v>0.33329999999999999</v>
      </c>
      <c r="D21" s="191">
        <v>0.4214</v>
      </c>
      <c r="E21" s="191">
        <v>0.38240000000000002</v>
      </c>
      <c r="F21" s="191">
        <v>0.4088</v>
      </c>
    </row>
    <row r="22" spans="1:6" ht="8.25" customHeight="1" x14ac:dyDescent="0.25">
      <c r="A22" s="689"/>
      <c r="B22" s="689"/>
      <c r="D22" s="7"/>
      <c r="E22" s="7"/>
      <c r="F22" s="189"/>
    </row>
    <row r="23" spans="1:6" x14ac:dyDescent="0.25">
      <c r="A23" s="188" t="s">
        <v>17</v>
      </c>
      <c r="B23" s="11" t="s">
        <v>418</v>
      </c>
      <c r="C23" s="187"/>
      <c r="D23" s="138"/>
      <c r="E23" s="138"/>
    </row>
    <row r="24" spans="1:6" x14ac:dyDescent="0.25">
      <c r="A24" s="692"/>
      <c r="B24" s="692"/>
      <c r="D24" s="7"/>
      <c r="E24" s="7"/>
    </row>
    <row r="25" spans="1:6" ht="13.5" customHeight="1" x14ac:dyDescent="0.25">
      <c r="B25" s="6" t="s">
        <v>419</v>
      </c>
      <c r="C25" s="186">
        <v>11</v>
      </c>
      <c r="D25" s="186">
        <v>11</v>
      </c>
      <c r="E25" s="186">
        <v>12</v>
      </c>
      <c r="F25" s="186">
        <v>11</v>
      </c>
    </row>
    <row r="26" spans="1:6" x14ac:dyDescent="0.25">
      <c r="B26" s="6" t="s">
        <v>420</v>
      </c>
      <c r="C26" s="186">
        <v>8</v>
      </c>
      <c r="D26" s="186">
        <v>8</v>
      </c>
      <c r="E26" s="186">
        <v>6</v>
      </c>
      <c r="F26" s="186">
        <v>6</v>
      </c>
    </row>
    <row r="27" spans="1:6" x14ac:dyDescent="0.25">
      <c r="B27" s="6" t="s">
        <v>421</v>
      </c>
      <c r="C27" s="186">
        <v>1</v>
      </c>
      <c r="D27" s="186">
        <v>2</v>
      </c>
      <c r="E27" s="186">
        <v>3</v>
      </c>
      <c r="F27" s="186">
        <v>3</v>
      </c>
    </row>
    <row r="28" spans="1:6" s="190" customFormat="1" x14ac:dyDescent="0.25">
      <c r="A28" s="6"/>
      <c r="B28" s="12" t="s">
        <v>422</v>
      </c>
      <c r="C28" s="186">
        <v>4</v>
      </c>
      <c r="D28" s="186">
        <v>2</v>
      </c>
      <c r="E28" s="186">
        <v>1</v>
      </c>
      <c r="F28" s="186">
        <v>1</v>
      </c>
    </row>
    <row r="29" spans="1:6" x14ac:dyDescent="0.25">
      <c r="B29" s="6" t="s">
        <v>415</v>
      </c>
      <c r="C29" s="186"/>
      <c r="D29" s="186"/>
      <c r="E29" s="186"/>
      <c r="F29" s="186"/>
    </row>
    <row r="30" spans="1:6" x14ac:dyDescent="0.25">
      <c r="B30" s="14" t="s">
        <v>423</v>
      </c>
      <c r="C30" s="186">
        <v>17</v>
      </c>
      <c r="D30" s="186">
        <v>20</v>
      </c>
      <c r="E30" s="186">
        <v>19</v>
      </c>
      <c r="F30" s="186">
        <v>21</v>
      </c>
    </row>
    <row r="31" spans="1:6" x14ac:dyDescent="0.25">
      <c r="B31" s="14"/>
      <c r="C31" s="186"/>
      <c r="D31" s="186"/>
      <c r="E31" s="186"/>
      <c r="F31" s="186"/>
    </row>
    <row r="32" spans="1:6" x14ac:dyDescent="0.25">
      <c r="B32" s="14"/>
      <c r="C32" s="186"/>
      <c r="D32" s="186"/>
      <c r="E32" s="186"/>
      <c r="F32" s="186"/>
    </row>
    <row r="33" spans="1:6" x14ac:dyDescent="0.25">
      <c r="B33" s="14"/>
      <c r="C33" s="186"/>
      <c r="D33" s="186"/>
      <c r="E33" s="186"/>
      <c r="F33" s="186"/>
    </row>
    <row r="34" spans="1:6" x14ac:dyDescent="0.25">
      <c r="B34" s="6" t="s">
        <v>416</v>
      </c>
      <c r="C34" s="137">
        <v>41</v>
      </c>
      <c r="D34" s="137">
        <v>43</v>
      </c>
      <c r="E34" s="137">
        <v>41</v>
      </c>
      <c r="F34" s="137">
        <v>42</v>
      </c>
    </row>
    <row r="35" spans="1:6" ht="7.5" customHeight="1" x14ac:dyDescent="0.25">
      <c r="A35" s="689"/>
      <c r="B35" s="689"/>
      <c r="D35" s="7"/>
      <c r="E35" s="7"/>
      <c r="F35" s="189"/>
    </row>
    <row r="36" spans="1:6" x14ac:dyDescent="0.25">
      <c r="A36" s="188" t="s">
        <v>17</v>
      </c>
      <c r="B36" s="11" t="s">
        <v>424</v>
      </c>
      <c r="C36" s="187"/>
      <c r="D36" s="138"/>
      <c r="E36" s="138"/>
    </row>
    <row r="37" spans="1:6" ht="13.5" customHeight="1" x14ac:dyDescent="0.25">
      <c r="B37" s="6" t="s">
        <v>425</v>
      </c>
      <c r="C37" s="186">
        <v>1</v>
      </c>
      <c r="D37" s="186">
        <v>1</v>
      </c>
      <c r="E37" s="186">
        <v>1</v>
      </c>
      <c r="F37" s="186">
        <v>1</v>
      </c>
    </row>
    <row r="38" spans="1:6" ht="13.5" customHeight="1" x14ac:dyDescent="0.25">
      <c r="B38" s="6" t="s">
        <v>426</v>
      </c>
      <c r="C38" s="186">
        <v>1</v>
      </c>
      <c r="D38" s="186">
        <v>1</v>
      </c>
      <c r="E38" s="186">
        <v>1</v>
      </c>
      <c r="F38" s="186">
        <v>3</v>
      </c>
    </row>
    <row r="39" spans="1:6" ht="13.5" customHeight="1" x14ac:dyDescent="0.25">
      <c r="B39" s="6" t="s">
        <v>427</v>
      </c>
      <c r="C39" s="186">
        <v>0</v>
      </c>
      <c r="D39" s="186">
        <v>1</v>
      </c>
      <c r="E39" s="186">
        <v>1</v>
      </c>
      <c r="F39" s="186">
        <v>1</v>
      </c>
    </row>
    <row r="40" spans="1:6" ht="13.5" customHeight="1" x14ac:dyDescent="0.25">
      <c r="B40" s="6" t="s">
        <v>415</v>
      </c>
      <c r="C40" s="186"/>
      <c r="D40" s="186"/>
      <c r="E40" s="186"/>
      <c r="F40" s="186"/>
    </row>
    <row r="41" spans="1:6" ht="13.5" customHeight="1" x14ac:dyDescent="0.25">
      <c r="B41" s="14"/>
      <c r="C41" s="186"/>
      <c r="D41" s="186"/>
      <c r="E41" s="186"/>
      <c r="F41" s="186"/>
    </row>
    <row r="42" spans="1:6" ht="13.5" customHeight="1" x14ac:dyDescent="0.25">
      <c r="B42" s="14"/>
      <c r="C42" s="186"/>
      <c r="D42" s="186"/>
      <c r="E42" s="186"/>
      <c r="F42" s="186"/>
    </row>
    <row r="43" spans="1:6" ht="13.5" customHeight="1" x14ac:dyDescent="0.25">
      <c r="B43" s="14"/>
      <c r="C43" s="186"/>
      <c r="D43" s="186"/>
      <c r="E43" s="186"/>
      <c r="F43" s="186"/>
    </row>
    <row r="44" spans="1:6" ht="13.5" customHeight="1" x14ac:dyDescent="0.25">
      <c r="B44" s="14"/>
      <c r="C44" s="186"/>
      <c r="D44" s="186"/>
      <c r="E44" s="186"/>
      <c r="F44" s="186"/>
    </row>
    <row r="45" spans="1:6" ht="13.5" customHeight="1" x14ac:dyDescent="0.25">
      <c r="B45" s="14"/>
      <c r="C45" s="186"/>
      <c r="D45" s="186"/>
      <c r="E45" s="186"/>
      <c r="F45" s="186"/>
    </row>
    <row r="46" spans="1:6" ht="13.5" customHeight="1" x14ac:dyDescent="0.25">
      <c r="B46" s="14"/>
      <c r="C46" s="186"/>
      <c r="D46" s="186"/>
      <c r="E46" s="186"/>
      <c r="F46" s="186"/>
    </row>
    <row r="47" spans="1:6" ht="13.5" customHeight="1" x14ac:dyDescent="0.25">
      <c r="B47" s="6" t="s">
        <v>416</v>
      </c>
      <c r="C47" s="137">
        <v>2</v>
      </c>
      <c r="D47" s="137">
        <v>3</v>
      </c>
      <c r="E47" s="137">
        <v>3</v>
      </c>
      <c r="F47" s="137">
        <v>5</v>
      </c>
    </row>
    <row r="48" spans="1:6" ht="12.15" customHeight="1" x14ac:dyDescent="0.25">
      <c r="A48" s="689"/>
      <c r="B48" s="689"/>
    </row>
    <row r="49" spans="1:6" x14ac:dyDescent="0.25">
      <c r="A49" s="620" t="s">
        <v>101</v>
      </c>
      <c r="B49" s="620"/>
    </row>
    <row r="50" spans="1:6" ht="39" customHeight="1" x14ac:dyDescent="0.25">
      <c r="A50" s="691" t="s">
        <v>428</v>
      </c>
      <c r="B50" s="691"/>
      <c r="C50" s="691"/>
      <c r="D50" s="691"/>
      <c r="E50" s="691"/>
      <c r="F50" s="691"/>
    </row>
    <row r="51" spans="1:6" ht="26.1" customHeight="1" x14ac:dyDescent="0.25">
      <c r="A51" s="688" t="s">
        <v>429</v>
      </c>
      <c r="B51" s="688"/>
      <c r="C51" s="688"/>
      <c r="D51" s="688"/>
      <c r="E51" s="688"/>
      <c r="F51" s="688"/>
    </row>
    <row r="52" spans="1:6" x14ac:dyDescent="0.25">
      <c r="A52" s="688"/>
      <c r="B52" s="688"/>
      <c r="C52" s="688"/>
      <c r="D52" s="688"/>
      <c r="E52" s="688"/>
      <c r="F52" s="688"/>
    </row>
    <row r="53" spans="1:6" x14ac:dyDescent="0.25">
      <c r="A53" s="688"/>
      <c r="B53" s="688"/>
      <c r="C53" s="688"/>
      <c r="D53" s="688"/>
      <c r="E53" s="688"/>
      <c r="F53" s="688"/>
    </row>
    <row r="54" spans="1:6" x14ac:dyDescent="0.25">
      <c r="A54" s="688"/>
      <c r="B54" s="688"/>
      <c r="C54" s="688"/>
      <c r="D54" s="688"/>
      <c r="E54" s="688"/>
      <c r="F54" s="688"/>
    </row>
    <row r="55" spans="1:6" x14ac:dyDescent="0.25">
      <c r="A55" s="688"/>
      <c r="B55" s="688"/>
      <c r="C55" s="688"/>
      <c r="D55" s="688"/>
      <c r="E55" s="688"/>
      <c r="F55" s="688"/>
    </row>
    <row r="56" spans="1:6" x14ac:dyDescent="0.25">
      <c r="A56" s="688"/>
      <c r="B56" s="688"/>
      <c r="C56" s="688"/>
      <c r="D56" s="688"/>
      <c r="E56" s="688"/>
      <c r="F56" s="688"/>
    </row>
    <row r="57" spans="1:6" x14ac:dyDescent="0.25">
      <c r="A57" s="688"/>
      <c r="B57" s="688"/>
      <c r="C57" s="688"/>
      <c r="D57" s="688"/>
      <c r="E57" s="688"/>
      <c r="F57" s="688"/>
    </row>
    <row r="58" spans="1:6" x14ac:dyDescent="0.25">
      <c r="A58" s="688"/>
      <c r="B58" s="688"/>
      <c r="C58" s="688"/>
      <c r="D58" s="688"/>
      <c r="E58" s="688"/>
      <c r="F58" s="688"/>
    </row>
    <row r="59" spans="1:6" x14ac:dyDescent="0.25">
      <c r="A59" s="688"/>
      <c r="B59" s="688"/>
      <c r="C59" s="688"/>
      <c r="D59" s="688"/>
      <c r="E59" s="688"/>
      <c r="F59" s="688"/>
    </row>
    <row r="60" spans="1:6" x14ac:dyDescent="0.25">
      <c r="A60" s="688"/>
      <c r="B60" s="688"/>
      <c r="C60" s="688"/>
      <c r="D60" s="688"/>
      <c r="E60" s="688"/>
      <c r="F60" s="688"/>
    </row>
    <row r="61" spans="1:6" x14ac:dyDescent="0.25">
      <c r="A61" s="688"/>
      <c r="B61" s="688"/>
      <c r="C61" s="688"/>
      <c r="D61" s="688"/>
      <c r="E61" s="688"/>
      <c r="F61" s="688"/>
    </row>
    <row r="62" spans="1:6" x14ac:dyDescent="0.25">
      <c r="A62" s="688"/>
      <c r="B62" s="688"/>
      <c r="C62" s="688"/>
      <c r="D62" s="688"/>
      <c r="E62" s="688"/>
      <c r="F62" s="688"/>
    </row>
    <row r="63" spans="1:6" x14ac:dyDescent="0.25">
      <c r="A63" s="689"/>
      <c r="B63" s="689"/>
    </row>
  </sheetData>
  <sheetProtection insertColumns="0" insertRows="0"/>
  <mergeCells count="26">
    <mergeCell ref="A7:B7"/>
    <mergeCell ref="A21:B21"/>
    <mergeCell ref="A22:B22"/>
    <mergeCell ref="A24:B24"/>
    <mergeCell ref="A35:B35"/>
    <mergeCell ref="A53:F53"/>
    <mergeCell ref="A48:B48"/>
    <mergeCell ref="A49:B49"/>
    <mergeCell ref="A50:F50"/>
    <mergeCell ref="A51:F51"/>
    <mergeCell ref="A52:F52"/>
    <mergeCell ref="A1:F1"/>
    <mergeCell ref="A2:F2"/>
    <mergeCell ref="A4:B4"/>
    <mergeCell ref="A5:B5"/>
    <mergeCell ref="A6:B6"/>
    <mergeCell ref="A54:F54"/>
    <mergeCell ref="A55:F55"/>
    <mergeCell ref="A56:F56"/>
    <mergeCell ref="A57:F57"/>
    <mergeCell ref="A63:B63"/>
    <mergeCell ref="A58:F58"/>
    <mergeCell ref="A59:F59"/>
    <mergeCell ref="A60:F60"/>
    <mergeCell ref="A61:F61"/>
    <mergeCell ref="A62:F62"/>
  </mergeCells>
  <pageMargins left="0.75" right="0.5" top="0.5" bottom="1" header="0.5" footer="0.5"/>
  <pageSetup orientation="portrait" r:id="rId1"/>
  <headerFooter alignWithMargins="0">
    <oddFooter>&amp;L&amp;"Garamond,Regular"Revised October 2018&amp;C&amp;"Garamond,Regular"10</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8D4CA-C1EB-4A4A-9E72-17517153E19C}">
  <dimension ref="A1:L55"/>
  <sheetViews>
    <sheetView zoomScaleNormal="100" workbookViewId="0">
      <selection activeCell="P27" sqref="P27"/>
    </sheetView>
  </sheetViews>
  <sheetFormatPr defaultColWidth="9.109375" defaultRowHeight="13.2" x14ac:dyDescent="0.25"/>
  <cols>
    <col min="1" max="1" width="1.5546875" style="6" customWidth="1"/>
    <col min="2" max="3" width="13.44140625" style="6" customWidth="1"/>
    <col min="4" max="5" width="7.44140625" style="7" customWidth="1"/>
    <col min="6" max="11" width="7.44140625" style="6" customWidth="1"/>
    <col min="12" max="16384" width="9.109375" style="6"/>
  </cols>
  <sheetData>
    <row r="1" spans="1:12" ht="15.6" x14ac:dyDescent="0.3">
      <c r="A1" s="588" t="s">
        <v>401</v>
      </c>
      <c r="B1" s="588"/>
      <c r="C1" s="588"/>
      <c r="D1" s="588"/>
      <c r="E1" s="588"/>
      <c r="F1" s="588"/>
      <c r="G1" s="588"/>
      <c r="H1" s="588"/>
      <c r="I1" s="588"/>
      <c r="J1" s="588"/>
      <c r="K1" s="588"/>
    </row>
    <row r="2" spans="1:12" ht="15.6" x14ac:dyDescent="0.3">
      <c r="A2" s="588" t="s">
        <v>430</v>
      </c>
      <c r="B2" s="588"/>
      <c r="C2" s="588"/>
      <c r="D2" s="588"/>
      <c r="E2" s="588"/>
      <c r="F2" s="588"/>
      <c r="G2" s="588"/>
      <c r="H2" s="588"/>
      <c r="I2" s="588"/>
      <c r="J2" s="588"/>
      <c r="K2" s="588"/>
    </row>
    <row r="3" spans="1:12" ht="7.35" customHeight="1" x14ac:dyDescent="0.3">
      <c r="A3" s="4"/>
      <c r="B3" s="4"/>
      <c r="C3" s="4"/>
      <c r="D3" s="4"/>
      <c r="E3" s="4"/>
      <c r="F3" s="4"/>
      <c r="G3" s="4"/>
      <c r="H3" s="4"/>
      <c r="I3" s="4"/>
      <c r="J3" s="4"/>
      <c r="K3" s="4"/>
    </row>
    <row r="4" spans="1:12" x14ac:dyDescent="0.25">
      <c r="A4" s="689"/>
      <c r="B4" s="689"/>
      <c r="D4" s="705" t="s">
        <v>195</v>
      </c>
      <c r="E4" s="706"/>
      <c r="F4" s="202" t="s">
        <v>196</v>
      </c>
      <c r="G4" s="202"/>
      <c r="H4" s="202" t="s">
        <v>197</v>
      </c>
      <c r="I4" s="202"/>
      <c r="J4" s="705" t="s">
        <v>371</v>
      </c>
      <c r="K4" s="706"/>
    </row>
    <row r="5" spans="1:12" x14ac:dyDescent="0.25">
      <c r="A5" s="689"/>
      <c r="B5" s="689"/>
      <c r="D5" s="703" t="s">
        <v>200</v>
      </c>
      <c r="E5" s="707"/>
      <c r="F5" s="201" t="s">
        <v>200</v>
      </c>
      <c r="G5" s="201"/>
      <c r="H5" s="703" t="s">
        <v>200</v>
      </c>
      <c r="I5" s="704"/>
      <c r="J5" s="200"/>
      <c r="K5" s="199"/>
    </row>
    <row r="6" spans="1:12" x14ac:dyDescent="0.25">
      <c r="A6" s="689"/>
      <c r="B6" s="689"/>
      <c r="D6" s="708" t="s">
        <v>431</v>
      </c>
      <c r="E6" s="709"/>
      <c r="F6" s="708" t="s">
        <v>404</v>
      </c>
      <c r="G6" s="709"/>
      <c r="H6" s="708" t="s">
        <v>432</v>
      </c>
      <c r="I6" s="709"/>
      <c r="J6" s="708" t="s">
        <v>406</v>
      </c>
      <c r="K6" s="709"/>
    </row>
    <row r="7" spans="1:12" x14ac:dyDescent="0.25">
      <c r="A7" s="689"/>
      <c r="B7" s="689"/>
      <c r="D7" s="17" t="s">
        <v>433</v>
      </c>
      <c r="E7" s="17" t="s">
        <v>434</v>
      </c>
      <c r="F7" s="17" t="s">
        <v>433</v>
      </c>
      <c r="G7" s="17" t="s">
        <v>434</v>
      </c>
      <c r="H7" s="17" t="s">
        <v>433</v>
      </c>
      <c r="I7" s="17" t="s">
        <v>434</v>
      </c>
      <c r="J7" s="17" t="s">
        <v>433</v>
      </c>
      <c r="K7" s="17" t="s">
        <v>434</v>
      </c>
      <c r="L7" s="108"/>
    </row>
    <row r="8" spans="1:12" x14ac:dyDescent="0.25">
      <c r="A8" s="188" t="s">
        <v>17</v>
      </c>
      <c r="B8" s="11" t="s">
        <v>435</v>
      </c>
      <c r="C8" s="11"/>
      <c r="D8" s="187"/>
      <c r="E8" s="187"/>
      <c r="F8" s="138"/>
      <c r="G8" s="138"/>
      <c r="H8" s="138"/>
      <c r="I8" s="138"/>
      <c r="J8" s="138"/>
      <c r="K8" s="138"/>
      <c r="L8" s="108"/>
    </row>
    <row r="9" spans="1:12" x14ac:dyDescent="0.25">
      <c r="B9" s="6" t="s">
        <v>419</v>
      </c>
      <c r="D9" s="186">
        <v>0</v>
      </c>
      <c r="E9" s="186">
        <v>0</v>
      </c>
      <c r="F9" s="186">
        <v>0</v>
      </c>
      <c r="G9" s="186">
        <v>0</v>
      </c>
      <c r="H9" s="186">
        <v>1</v>
      </c>
      <c r="I9" s="186">
        <v>0</v>
      </c>
      <c r="J9" s="186">
        <v>0</v>
      </c>
      <c r="K9" s="186">
        <v>0</v>
      </c>
      <c r="L9" s="108"/>
    </row>
    <row r="10" spans="1:12" x14ac:dyDescent="0.25">
      <c r="B10" s="6" t="s">
        <v>420</v>
      </c>
      <c r="D10" s="186">
        <v>1</v>
      </c>
      <c r="E10" s="186">
        <v>0</v>
      </c>
      <c r="F10" s="186">
        <v>0</v>
      </c>
      <c r="G10" s="186">
        <v>0</v>
      </c>
      <c r="H10" s="186">
        <v>1</v>
      </c>
      <c r="I10" s="186">
        <v>0</v>
      </c>
      <c r="J10" s="186">
        <v>0</v>
      </c>
      <c r="K10" s="186">
        <v>0</v>
      </c>
      <c r="L10" s="108"/>
    </row>
    <row r="11" spans="1:12" x14ac:dyDescent="0.25">
      <c r="B11" s="6" t="s">
        <v>421</v>
      </c>
      <c r="D11" s="186">
        <v>0</v>
      </c>
      <c r="E11" s="186">
        <v>0</v>
      </c>
      <c r="F11" s="186">
        <v>2</v>
      </c>
      <c r="G11" s="186">
        <v>0</v>
      </c>
      <c r="H11" s="186">
        <v>0</v>
      </c>
      <c r="I11" s="186">
        <v>0</v>
      </c>
      <c r="J11" s="186">
        <v>0</v>
      </c>
      <c r="K11" s="186">
        <v>0</v>
      </c>
      <c r="L11" s="108"/>
    </row>
    <row r="12" spans="1:12" x14ac:dyDescent="0.25">
      <c r="B12" s="6" t="s">
        <v>422</v>
      </c>
      <c r="D12" s="186">
        <v>0</v>
      </c>
      <c r="E12" s="186">
        <v>0</v>
      </c>
      <c r="F12" s="186">
        <v>0</v>
      </c>
      <c r="G12" s="186">
        <v>0</v>
      </c>
      <c r="H12" s="186">
        <v>0</v>
      </c>
      <c r="I12" s="186">
        <v>0</v>
      </c>
      <c r="J12" s="186">
        <v>0</v>
      </c>
      <c r="K12" s="186">
        <v>0</v>
      </c>
      <c r="L12" s="108"/>
    </row>
    <row r="13" spans="1:12" x14ac:dyDescent="0.25">
      <c r="B13" s="6" t="s">
        <v>436</v>
      </c>
      <c r="D13" s="186">
        <v>0</v>
      </c>
      <c r="E13" s="186">
        <v>0</v>
      </c>
      <c r="F13" s="186">
        <v>0</v>
      </c>
      <c r="G13" s="186">
        <v>0</v>
      </c>
      <c r="H13" s="186">
        <v>0</v>
      </c>
      <c r="I13" s="186">
        <v>0</v>
      </c>
      <c r="J13" s="186">
        <v>0</v>
      </c>
      <c r="K13" s="186">
        <v>0</v>
      </c>
      <c r="L13" s="108"/>
    </row>
    <row r="14" spans="1:12" x14ac:dyDescent="0.25">
      <c r="B14" s="6" t="s">
        <v>437</v>
      </c>
      <c r="D14" s="186">
        <v>1</v>
      </c>
      <c r="E14" s="186">
        <v>0</v>
      </c>
      <c r="F14" s="186">
        <v>2</v>
      </c>
      <c r="G14" s="186">
        <v>0</v>
      </c>
      <c r="H14" s="186">
        <v>2</v>
      </c>
      <c r="I14" s="186">
        <v>0</v>
      </c>
      <c r="J14" s="186">
        <v>0</v>
      </c>
      <c r="K14" s="186">
        <v>0</v>
      </c>
      <c r="L14" s="108"/>
    </row>
    <row r="15" spans="1:12" x14ac:dyDescent="0.25">
      <c r="B15" s="6" t="s">
        <v>416</v>
      </c>
      <c r="D15" s="137"/>
      <c r="E15" s="137"/>
      <c r="F15" s="137"/>
      <c r="G15" s="137"/>
      <c r="H15" s="137"/>
      <c r="I15" s="137"/>
      <c r="J15" s="137"/>
      <c r="K15" s="137"/>
      <c r="L15" s="108"/>
    </row>
    <row r="16" spans="1:12" x14ac:dyDescent="0.25">
      <c r="A16" s="188" t="s">
        <v>17</v>
      </c>
      <c r="B16" s="11" t="s">
        <v>438</v>
      </c>
      <c r="C16" s="11"/>
      <c r="D16" s="187"/>
      <c r="E16" s="187"/>
      <c r="F16" s="138"/>
      <c r="G16" s="138"/>
      <c r="H16" s="138"/>
      <c r="I16" s="138"/>
      <c r="J16" s="138"/>
      <c r="K16" s="138"/>
      <c r="L16" s="108"/>
    </row>
    <row r="17" spans="1:12" x14ac:dyDescent="0.25">
      <c r="B17" s="6" t="s">
        <v>419</v>
      </c>
      <c r="D17" s="186">
        <v>0</v>
      </c>
      <c r="E17" s="186"/>
      <c r="F17" s="186"/>
      <c r="G17" s="186"/>
      <c r="H17" s="186"/>
      <c r="I17" s="186"/>
      <c r="J17" s="186"/>
      <c r="K17" s="186"/>
      <c r="L17" s="108"/>
    </row>
    <row r="18" spans="1:12" x14ac:dyDescent="0.25">
      <c r="B18" s="6" t="s">
        <v>420</v>
      </c>
      <c r="D18" s="186"/>
      <c r="E18" s="186"/>
      <c r="F18" s="186"/>
      <c r="G18" s="186"/>
      <c r="H18" s="186"/>
      <c r="I18" s="186"/>
      <c r="J18" s="186"/>
      <c r="K18" s="186"/>
      <c r="L18" s="108"/>
    </row>
    <row r="19" spans="1:12" x14ac:dyDescent="0.25">
      <c r="B19" s="6" t="s">
        <v>421</v>
      </c>
      <c r="D19" s="186"/>
      <c r="E19" s="186"/>
      <c r="F19" s="186"/>
      <c r="G19" s="186"/>
      <c r="H19" s="186"/>
      <c r="I19" s="186"/>
      <c r="J19" s="186"/>
      <c r="K19" s="186"/>
      <c r="L19" s="108"/>
    </row>
    <row r="20" spans="1:12" x14ac:dyDescent="0.25">
      <c r="B20" s="6" t="s">
        <v>422</v>
      </c>
      <c r="D20" s="186"/>
      <c r="E20" s="186"/>
      <c r="F20" s="186"/>
      <c r="G20" s="186"/>
      <c r="H20" s="186"/>
      <c r="I20" s="186"/>
      <c r="J20" s="186"/>
      <c r="K20" s="186"/>
      <c r="L20" s="108"/>
    </row>
    <row r="21" spans="1:12" x14ac:dyDescent="0.25">
      <c r="B21" s="6" t="s">
        <v>436</v>
      </c>
      <c r="D21" s="186"/>
      <c r="E21" s="186"/>
      <c r="F21" s="186"/>
      <c r="G21" s="186"/>
      <c r="H21" s="186"/>
      <c r="I21" s="186"/>
      <c r="J21" s="186"/>
      <c r="K21" s="186"/>
      <c r="L21" s="108"/>
    </row>
    <row r="22" spans="1:12" x14ac:dyDescent="0.25">
      <c r="B22" s="6" t="s">
        <v>437</v>
      </c>
      <c r="D22" s="186"/>
      <c r="E22" s="186"/>
      <c r="F22" s="186"/>
      <c r="G22" s="186"/>
      <c r="H22" s="186"/>
      <c r="I22" s="186"/>
      <c r="J22" s="186"/>
      <c r="K22" s="186"/>
      <c r="L22" s="108"/>
    </row>
    <row r="23" spans="1:12" x14ac:dyDescent="0.25">
      <c r="B23" s="6" t="s">
        <v>416</v>
      </c>
      <c r="D23" s="137">
        <v>0</v>
      </c>
      <c r="E23" s="137">
        <v>0</v>
      </c>
      <c r="F23" s="137">
        <v>0</v>
      </c>
      <c r="G23" s="137">
        <v>0</v>
      </c>
      <c r="H23" s="137">
        <v>0</v>
      </c>
      <c r="I23" s="137">
        <v>0</v>
      </c>
      <c r="J23" s="137">
        <v>0</v>
      </c>
      <c r="K23" s="137">
        <v>0</v>
      </c>
    </row>
    <row r="24" spans="1:12" x14ac:dyDescent="0.25">
      <c r="A24" s="188" t="s">
        <v>17</v>
      </c>
      <c r="B24" s="11" t="s">
        <v>439</v>
      </c>
      <c r="C24" s="11"/>
      <c r="D24" s="198"/>
      <c r="E24" s="198"/>
      <c r="F24" s="197"/>
      <c r="G24" s="197"/>
      <c r="H24" s="197"/>
      <c r="I24" s="197"/>
      <c r="J24" s="197"/>
      <c r="K24" s="197"/>
    </row>
    <row r="25" spans="1:12" x14ac:dyDescent="0.25">
      <c r="B25" s="6" t="s">
        <v>419</v>
      </c>
      <c r="D25" s="186">
        <v>0</v>
      </c>
      <c r="E25" s="186">
        <v>0</v>
      </c>
      <c r="F25" s="186">
        <v>0</v>
      </c>
      <c r="G25" s="186">
        <v>0</v>
      </c>
      <c r="H25" s="186">
        <v>0</v>
      </c>
      <c r="I25" s="186">
        <v>0</v>
      </c>
      <c r="J25" s="186">
        <v>0</v>
      </c>
      <c r="K25" s="186">
        <v>0</v>
      </c>
    </row>
    <row r="26" spans="1:12" x14ac:dyDescent="0.25">
      <c r="B26" s="6" t="s">
        <v>420</v>
      </c>
      <c r="D26" s="186">
        <v>0</v>
      </c>
      <c r="E26" s="186">
        <v>0</v>
      </c>
      <c r="F26" s="186">
        <v>1</v>
      </c>
      <c r="G26" s="186">
        <v>0</v>
      </c>
      <c r="H26" s="186">
        <v>1</v>
      </c>
      <c r="I26" s="186">
        <v>0</v>
      </c>
      <c r="J26" s="186">
        <v>0</v>
      </c>
      <c r="K26" s="186">
        <v>0</v>
      </c>
    </row>
    <row r="27" spans="1:12" x14ac:dyDescent="0.25">
      <c r="B27" s="6" t="s">
        <v>421</v>
      </c>
      <c r="D27" s="186">
        <v>0</v>
      </c>
      <c r="E27" s="186">
        <v>0</v>
      </c>
      <c r="F27" s="186">
        <v>0</v>
      </c>
      <c r="G27" s="186">
        <v>0</v>
      </c>
      <c r="H27" s="186">
        <v>0</v>
      </c>
      <c r="I27" s="186">
        <v>0</v>
      </c>
      <c r="J27" s="186">
        <v>0</v>
      </c>
      <c r="K27" s="186">
        <v>0</v>
      </c>
    </row>
    <row r="28" spans="1:12" x14ac:dyDescent="0.25">
      <c r="B28" s="6" t="s">
        <v>422</v>
      </c>
      <c r="D28" s="186">
        <v>1</v>
      </c>
      <c r="E28" s="186">
        <v>1</v>
      </c>
      <c r="F28" s="186">
        <v>0</v>
      </c>
      <c r="G28" s="186">
        <v>0</v>
      </c>
      <c r="H28" s="186">
        <v>0</v>
      </c>
      <c r="I28" s="186">
        <v>0</v>
      </c>
      <c r="J28" s="186">
        <v>0</v>
      </c>
      <c r="K28" s="186">
        <v>0</v>
      </c>
    </row>
    <row r="29" spans="1:12" x14ac:dyDescent="0.25">
      <c r="B29" s="6" t="s">
        <v>436</v>
      </c>
      <c r="D29" s="186">
        <v>0</v>
      </c>
      <c r="E29" s="186">
        <v>0</v>
      </c>
      <c r="F29" s="186">
        <v>0</v>
      </c>
      <c r="G29" s="186">
        <v>0</v>
      </c>
      <c r="H29" s="186">
        <v>0</v>
      </c>
      <c r="I29" s="186">
        <v>0</v>
      </c>
      <c r="J29" s="186">
        <v>0</v>
      </c>
      <c r="K29" s="186">
        <v>0</v>
      </c>
    </row>
    <row r="30" spans="1:12" x14ac:dyDescent="0.25">
      <c r="B30" s="6" t="s">
        <v>437</v>
      </c>
      <c r="D30" s="186">
        <v>0</v>
      </c>
      <c r="E30" s="186">
        <v>0</v>
      </c>
      <c r="F30" s="186">
        <v>0</v>
      </c>
      <c r="G30" s="186">
        <v>0</v>
      </c>
      <c r="H30" s="186">
        <v>0</v>
      </c>
      <c r="I30" s="186">
        <v>0</v>
      </c>
      <c r="J30" s="186">
        <v>0</v>
      </c>
      <c r="K30" s="186">
        <v>0</v>
      </c>
    </row>
    <row r="31" spans="1:12" x14ac:dyDescent="0.25">
      <c r="B31" s="6" t="s">
        <v>416</v>
      </c>
      <c r="D31" s="137">
        <v>1</v>
      </c>
      <c r="E31" s="137">
        <v>1</v>
      </c>
      <c r="F31" s="137">
        <v>1</v>
      </c>
      <c r="G31" s="137">
        <v>0</v>
      </c>
      <c r="H31" s="137">
        <v>1</v>
      </c>
      <c r="I31" s="137">
        <v>0</v>
      </c>
      <c r="J31" s="137">
        <v>0</v>
      </c>
      <c r="K31" s="137">
        <v>0</v>
      </c>
    </row>
    <row r="32" spans="1:12" x14ac:dyDescent="0.25">
      <c r="A32" s="188" t="s">
        <v>17</v>
      </c>
      <c r="B32" s="11" t="s">
        <v>440</v>
      </c>
      <c r="C32" s="11"/>
      <c r="D32" s="198"/>
      <c r="E32" s="198"/>
      <c r="F32" s="197"/>
      <c r="G32" s="197"/>
      <c r="H32" s="197"/>
      <c r="I32" s="197"/>
      <c r="J32" s="197"/>
      <c r="K32" s="197"/>
    </row>
    <row r="33" spans="1:11" x14ac:dyDescent="0.25">
      <c r="B33" s="6" t="s">
        <v>419</v>
      </c>
      <c r="D33" s="186">
        <v>0</v>
      </c>
      <c r="E33" s="186">
        <v>0</v>
      </c>
      <c r="F33" s="186">
        <v>0</v>
      </c>
      <c r="G33" s="186">
        <v>0</v>
      </c>
      <c r="H33" s="186">
        <v>1</v>
      </c>
      <c r="I33" s="186">
        <v>0</v>
      </c>
      <c r="J33" s="186">
        <v>1</v>
      </c>
      <c r="K33" s="186">
        <v>0</v>
      </c>
    </row>
    <row r="34" spans="1:11" x14ac:dyDescent="0.25">
      <c r="B34" s="6" t="s">
        <v>420</v>
      </c>
      <c r="D34" s="186">
        <v>0</v>
      </c>
      <c r="E34" s="186">
        <v>0</v>
      </c>
      <c r="F34" s="186">
        <v>1</v>
      </c>
      <c r="G34" s="186">
        <v>0</v>
      </c>
      <c r="H34" s="186">
        <v>0</v>
      </c>
      <c r="I34" s="186">
        <v>0</v>
      </c>
      <c r="J34" s="186">
        <v>0</v>
      </c>
      <c r="K34" s="186">
        <v>0</v>
      </c>
    </row>
    <row r="35" spans="1:11" x14ac:dyDescent="0.25">
      <c r="B35" s="6" t="s">
        <v>421</v>
      </c>
      <c r="D35" s="186">
        <v>0</v>
      </c>
      <c r="E35" s="186">
        <v>0</v>
      </c>
      <c r="F35" s="186">
        <v>0</v>
      </c>
      <c r="G35" s="186">
        <v>0</v>
      </c>
      <c r="H35" s="186">
        <v>0</v>
      </c>
      <c r="I35" s="186">
        <v>0</v>
      </c>
      <c r="J35" s="186">
        <v>0</v>
      </c>
      <c r="K35" s="186">
        <v>0</v>
      </c>
    </row>
    <row r="36" spans="1:11" x14ac:dyDescent="0.25">
      <c r="B36" s="6" t="s">
        <v>422</v>
      </c>
      <c r="D36" s="186">
        <v>0</v>
      </c>
      <c r="E36" s="186">
        <v>0</v>
      </c>
      <c r="F36" s="186">
        <v>1</v>
      </c>
      <c r="G36" s="186">
        <v>0</v>
      </c>
      <c r="H36" s="186">
        <v>0</v>
      </c>
      <c r="I36" s="186">
        <v>0</v>
      </c>
      <c r="J36" s="186">
        <v>0</v>
      </c>
      <c r="K36" s="186">
        <v>0</v>
      </c>
    </row>
    <row r="37" spans="1:11" x14ac:dyDescent="0.25">
      <c r="B37" s="6" t="s">
        <v>436</v>
      </c>
      <c r="D37" s="186">
        <v>0</v>
      </c>
      <c r="E37" s="186">
        <v>0</v>
      </c>
      <c r="F37" s="186">
        <v>0</v>
      </c>
      <c r="G37" s="186">
        <v>0</v>
      </c>
      <c r="H37" s="186">
        <v>0</v>
      </c>
      <c r="I37" s="186">
        <v>0</v>
      </c>
      <c r="J37" s="186">
        <v>0</v>
      </c>
      <c r="K37" s="186">
        <v>0</v>
      </c>
    </row>
    <row r="38" spans="1:11" x14ac:dyDescent="0.25">
      <c r="B38" s="6" t="s">
        <v>437</v>
      </c>
      <c r="D38" s="186">
        <v>0</v>
      </c>
      <c r="E38" s="186">
        <v>0</v>
      </c>
      <c r="F38" s="186">
        <v>0</v>
      </c>
      <c r="G38" s="186">
        <v>0</v>
      </c>
      <c r="H38" s="186">
        <v>0</v>
      </c>
      <c r="I38" s="186">
        <v>0</v>
      </c>
      <c r="J38" s="186">
        <v>0</v>
      </c>
      <c r="K38" s="186">
        <v>0</v>
      </c>
    </row>
    <row r="39" spans="1:11" x14ac:dyDescent="0.25">
      <c r="B39" s="6" t="s">
        <v>416</v>
      </c>
      <c r="D39" s="137">
        <v>0</v>
      </c>
      <c r="E39" s="137">
        <v>0</v>
      </c>
      <c r="F39" s="137">
        <v>2</v>
      </c>
      <c r="G39" s="137">
        <v>0</v>
      </c>
      <c r="H39" s="137">
        <v>1</v>
      </c>
      <c r="I39" s="137">
        <v>0</v>
      </c>
      <c r="J39" s="137">
        <v>1</v>
      </c>
      <c r="K39" s="137">
        <v>0</v>
      </c>
    </row>
    <row r="40" spans="1:11" x14ac:dyDescent="0.25">
      <c r="A40" s="689"/>
      <c r="B40" s="689"/>
      <c r="D40" s="137"/>
      <c r="E40" s="137"/>
      <c r="F40" s="137"/>
      <c r="G40" s="137"/>
      <c r="H40" s="137"/>
      <c r="I40" s="137"/>
      <c r="J40" s="137"/>
      <c r="K40" s="137"/>
    </row>
    <row r="41" spans="1:11" ht="12.9" customHeight="1" x14ac:dyDescent="0.25">
      <c r="A41" s="702" t="s">
        <v>101</v>
      </c>
      <c r="B41" s="702"/>
      <c r="C41" s="702"/>
      <c r="D41" s="702"/>
      <c r="E41" s="702"/>
      <c r="F41" s="702"/>
      <c r="G41" s="702"/>
      <c r="H41" s="702"/>
      <c r="I41" s="702"/>
      <c r="J41" s="702"/>
      <c r="K41" s="702"/>
    </row>
    <row r="42" spans="1:11" ht="31.35" customHeight="1" x14ac:dyDescent="0.25">
      <c r="A42" s="693"/>
      <c r="B42" s="694"/>
      <c r="C42" s="694"/>
      <c r="D42" s="694"/>
      <c r="E42" s="694"/>
      <c r="F42" s="694"/>
      <c r="G42" s="694"/>
      <c r="H42" s="694"/>
      <c r="I42" s="694"/>
      <c r="J42" s="694"/>
      <c r="K42" s="695"/>
    </row>
    <row r="43" spans="1:11" x14ac:dyDescent="0.25">
      <c r="A43" s="696"/>
      <c r="B43" s="697"/>
      <c r="C43" s="697"/>
      <c r="D43" s="697"/>
      <c r="E43" s="697"/>
      <c r="F43" s="697"/>
      <c r="G43" s="697"/>
      <c r="H43" s="697"/>
      <c r="I43" s="697"/>
      <c r="J43" s="697"/>
      <c r="K43" s="698"/>
    </row>
    <row r="44" spans="1:11" x14ac:dyDescent="0.25">
      <c r="A44" s="696"/>
      <c r="B44" s="697"/>
      <c r="C44" s="697"/>
      <c r="D44" s="697"/>
      <c r="E44" s="697"/>
      <c r="F44" s="697"/>
      <c r="G44" s="697"/>
      <c r="H44" s="697"/>
      <c r="I44" s="697"/>
      <c r="J44" s="697"/>
      <c r="K44" s="698"/>
    </row>
    <row r="45" spans="1:11" x14ac:dyDescent="0.25">
      <c r="A45" s="696"/>
      <c r="B45" s="697"/>
      <c r="C45" s="697"/>
      <c r="D45" s="697"/>
      <c r="E45" s="697"/>
      <c r="F45" s="697"/>
      <c r="G45" s="697"/>
      <c r="H45" s="697"/>
      <c r="I45" s="697"/>
      <c r="J45" s="697"/>
      <c r="K45" s="698"/>
    </row>
    <row r="46" spans="1:11" x14ac:dyDescent="0.25">
      <c r="A46" s="696"/>
      <c r="B46" s="697"/>
      <c r="C46" s="697"/>
      <c r="D46" s="697"/>
      <c r="E46" s="697"/>
      <c r="F46" s="697"/>
      <c r="G46" s="697"/>
      <c r="H46" s="697"/>
      <c r="I46" s="697"/>
      <c r="J46" s="697"/>
      <c r="K46" s="698"/>
    </row>
    <row r="47" spans="1:11" x14ac:dyDescent="0.25">
      <c r="A47" s="696"/>
      <c r="B47" s="697"/>
      <c r="C47" s="697"/>
      <c r="D47" s="697"/>
      <c r="E47" s="697"/>
      <c r="F47" s="697"/>
      <c r="G47" s="697"/>
      <c r="H47" s="697"/>
      <c r="I47" s="697"/>
      <c r="J47" s="697"/>
      <c r="K47" s="698"/>
    </row>
    <row r="48" spans="1:11" x14ac:dyDescent="0.25">
      <c r="A48" s="696"/>
      <c r="B48" s="697"/>
      <c r="C48" s="697"/>
      <c r="D48" s="697"/>
      <c r="E48" s="697"/>
      <c r="F48" s="697"/>
      <c r="G48" s="697"/>
      <c r="H48" s="697"/>
      <c r="I48" s="697"/>
      <c r="J48" s="697"/>
      <c r="K48" s="698"/>
    </row>
    <row r="49" spans="1:11" x14ac:dyDescent="0.25">
      <c r="A49" s="696"/>
      <c r="B49" s="697"/>
      <c r="C49" s="697"/>
      <c r="D49" s="697"/>
      <c r="E49" s="697"/>
      <c r="F49" s="697"/>
      <c r="G49" s="697"/>
      <c r="H49" s="697"/>
      <c r="I49" s="697"/>
      <c r="J49" s="697"/>
      <c r="K49" s="698"/>
    </row>
    <row r="50" spans="1:11" x14ac:dyDescent="0.25">
      <c r="A50" s="699"/>
      <c r="B50" s="700"/>
      <c r="C50" s="700"/>
      <c r="D50" s="700"/>
      <c r="E50" s="700"/>
      <c r="F50" s="700"/>
      <c r="G50" s="700"/>
      <c r="H50" s="700"/>
      <c r="I50" s="700"/>
      <c r="J50" s="700"/>
      <c r="K50" s="701"/>
    </row>
    <row r="51" spans="1:11" x14ac:dyDescent="0.25">
      <c r="A51" s="689"/>
      <c r="B51" s="689"/>
    </row>
    <row r="52" spans="1:11" x14ac:dyDescent="0.25">
      <c r="A52" s="689"/>
      <c r="B52" s="689"/>
    </row>
    <row r="53" spans="1:11" x14ac:dyDescent="0.25">
      <c r="A53" s="689"/>
      <c r="B53" s="689"/>
    </row>
    <row r="54" spans="1:11" x14ac:dyDescent="0.25">
      <c r="A54" s="689"/>
      <c r="B54" s="689"/>
      <c r="D54" s="6"/>
    </row>
    <row r="55" spans="1:11" x14ac:dyDescent="0.25">
      <c r="A55" s="689"/>
      <c r="B55" s="689"/>
    </row>
  </sheetData>
  <sheetProtection insertColumns="0" insertRows="0"/>
  <mergeCells count="22">
    <mergeCell ref="A2:K2"/>
    <mergeCell ref="A41:K41"/>
    <mergeCell ref="H5:I5"/>
    <mergeCell ref="A1:K1"/>
    <mergeCell ref="D4:E4"/>
    <mergeCell ref="D5:E5"/>
    <mergeCell ref="D6:E6"/>
    <mergeCell ref="F6:G6"/>
    <mergeCell ref="H6:I6"/>
    <mergeCell ref="J6:K6"/>
    <mergeCell ref="J4:K4"/>
    <mergeCell ref="A4:B4"/>
    <mergeCell ref="A5:B5"/>
    <mergeCell ref="A6:B6"/>
    <mergeCell ref="A7:B7"/>
    <mergeCell ref="A55:B55"/>
    <mergeCell ref="A40:B40"/>
    <mergeCell ref="A42:K50"/>
    <mergeCell ref="A51:B51"/>
    <mergeCell ref="A52:B52"/>
    <mergeCell ref="A53:B53"/>
    <mergeCell ref="A54:B54"/>
  </mergeCells>
  <pageMargins left="0.75" right="0.5" top="0.35" bottom="0.2" header="0.5" footer="0.5"/>
  <pageSetup orientation="portrait" r:id="rId1"/>
  <headerFooter alignWithMargins="0">
    <oddFooter>&amp;L&amp;"Garamond,Regular"Revised October 2018&amp;C&amp;"Garamond,Regular"11</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D7FB6-701B-4682-8C77-85DABE8243AE}">
  <dimension ref="A1:P37"/>
  <sheetViews>
    <sheetView zoomScaleNormal="100" workbookViewId="0">
      <pane xSplit="2" ySplit="9" topLeftCell="C10" activePane="bottomRight" state="frozen"/>
      <selection pane="topRight" activeCell="C1" sqref="C1"/>
      <selection pane="bottomLeft" activeCell="A10" sqref="A10"/>
      <selection pane="bottomRight" activeCell="K41" sqref="K41"/>
    </sheetView>
  </sheetViews>
  <sheetFormatPr defaultColWidth="9.109375" defaultRowHeight="13.2" x14ac:dyDescent="0.25"/>
  <cols>
    <col min="1" max="1" width="1.5546875" style="465" customWidth="1"/>
    <col min="2" max="2" width="22" style="465" customWidth="1"/>
    <col min="3" max="5" width="6.109375" style="475" customWidth="1"/>
    <col min="6" max="14" width="6.109375" style="465" customWidth="1"/>
    <col min="15" max="15" width="15.6640625" style="465" customWidth="1"/>
    <col min="16" max="16384" width="9.109375" style="465"/>
  </cols>
  <sheetData>
    <row r="1" spans="1:16" ht="15.6" x14ac:dyDescent="0.3">
      <c r="A1" s="722" t="s">
        <v>441</v>
      </c>
      <c r="B1" s="722"/>
      <c r="C1" s="722"/>
      <c r="D1" s="722"/>
      <c r="E1" s="722"/>
      <c r="F1" s="722"/>
      <c r="G1" s="722"/>
      <c r="H1" s="722"/>
      <c r="I1" s="722"/>
      <c r="J1" s="722"/>
      <c r="K1" s="722"/>
      <c r="L1" s="722"/>
      <c r="M1" s="722"/>
      <c r="N1" s="722"/>
      <c r="O1" s="464"/>
    </row>
    <row r="2" spans="1:16" ht="15.6" x14ac:dyDescent="0.3">
      <c r="A2" s="722" t="s">
        <v>442</v>
      </c>
      <c r="B2" s="722"/>
      <c r="C2" s="722"/>
      <c r="D2" s="722"/>
      <c r="E2" s="722"/>
      <c r="F2" s="722"/>
      <c r="G2" s="722"/>
      <c r="H2" s="722"/>
      <c r="I2" s="722"/>
      <c r="J2" s="722"/>
      <c r="K2" s="722"/>
      <c r="L2" s="722"/>
      <c r="M2" s="722"/>
      <c r="N2" s="722"/>
      <c r="O2" s="464"/>
    </row>
    <row r="3" spans="1:16" ht="9.4499999999999993" customHeight="1" x14ac:dyDescent="0.3">
      <c r="A3" s="463"/>
      <c r="B3" s="463"/>
      <c r="C3" s="463"/>
      <c r="D3" s="463"/>
      <c r="E3" s="463"/>
      <c r="F3" s="463"/>
      <c r="G3" s="463"/>
      <c r="H3" s="463"/>
      <c r="I3" s="463"/>
      <c r="J3" s="463"/>
      <c r="K3" s="463"/>
      <c r="L3" s="463"/>
      <c r="M3" s="463"/>
      <c r="N3" s="463"/>
      <c r="O3" s="464"/>
    </row>
    <row r="4" spans="1:16" ht="28.5" customHeight="1" x14ac:dyDescent="0.3">
      <c r="A4" s="723" t="s">
        <v>443</v>
      </c>
      <c r="B4" s="723"/>
      <c r="C4" s="723"/>
      <c r="D4" s="723"/>
      <c r="E4" s="723"/>
      <c r="F4" s="723"/>
      <c r="G4" s="723"/>
      <c r="H4" s="723"/>
      <c r="I4" s="723"/>
      <c r="J4" s="723"/>
      <c r="K4" s="723"/>
      <c r="L4" s="723"/>
      <c r="M4" s="723"/>
      <c r="N4" s="723"/>
      <c r="O4" s="466"/>
    </row>
    <row r="5" spans="1:16" ht="27.75" customHeight="1" x14ac:dyDescent="0.3">
      <c r="A5" s="723" t="s">
        <v>444</v>
      </c>
      <c r="B5" s="723"/>
      <c r="C5" s="723"/>
      <c r="D5" s="723"/>
      <c r="E5" s="723"/>
      <c r="F5" s="723"/>
      <c r="G5" s="723"/>
      <c r="H5" s="723"/>
      <c r="I5" s="723"/>
      <c r="J5" s="723"/>
      <c r="K5" s="723"/>
      <c r="L5" s="723"/>
      <c r="M5" s="723"/>
      <c r="N5" s="723"/>
      <c r="O5" s="466"/>
    </row>
    <row r="6" spans="1:16" ht="15.6" x14ac:dyDescent="0.3">
      <c r="A6" s="463"/>
      <c r="B6" s="463"/>
      <c r="C6" s="463"/>
      <c r="D6" s="463"/>
      <c r="E6" s="463"/>
      <c r="F6" s="463"/>
      <c r="G6" s="463"/>
      <c r="H6" s="463"/>
      <c r="I6" s="463"/>
      <c r="J6" s="463"/>
      <c r="K6" s="463"/>
      <c r="L6" s="463"/>
      <c r="M6" s="463"/>
      <c r="N6" s="463"/>
    </row>
    <row r="7" spans="1:16" x14ac:dyDescent="0.25">
      <c r="C7" s="712" t="s">
        <v>195</v>
      </c>
      <c r="D7" s="712"/>
      <c r="E7" s="712"/>
      <c r="F7" s="467" t="s">
        <v>196</v>
      </c>
      <c r="G7" s="467"/>
      <c r="H7" s="467"/>
      <c r="I7" s="467" t="s">
        <v>197</v>
      </c>
      <c r="J7" s="467"/>
      <c r="K7" s="467"/>
      <c r="L7" s="712"/>
      <c r="M7" s="712"/>
      <c r="N7" s="712"/>
    </row>
    <row r="8" spans="1:16" x14ac:dyDescent="0.25">
      <c r="C8" s="711" t="s">
        <v>200</v>
      </c>
      <c r="D8" s="711"/>
      <c r="E8" s="711"/>
      <c r="F8" s="468" t="s">
        <v>200</v>
      </c>
      <c r="G8" s="468"/>
      <c r="H8" s="468"/>
      <c r="I8" s="711" t="s">
        <v>200</v>
      </c>
      <c r="J8" s="711"/>
      <c r="K8" s="711"/>
      <c r="L8" s="711" t="s">
        <v>371</v>
      </c>
      <c r="M8" s="711"/>
      <c r="N8" s="711"/>
    </row>
    <row r="9" spans="1:16" x14ac:dyDescent="0.25">
      <c r="C9" s="710" t="s">
        <v>445</v>
      </c>
      <c r="D9" s="710"/>
      <c r="E9" s="710"/>
      <c r="F9" s="710" t="s">
        <v>446</v>
      </c>
      <c r="G9" s="710"/>
      <c r="H9" s="710"/>
      <c r="I9" s="710" t="s">
        <v>447</v>
      </c>
      <c r="J9" s="710"/>
      <c r="K9" s="710"/>
      <c r="L9" s="710" t="s">
        <v>448</v>
      </c>
      <c r="M9" s="710"/>
      <c r="N9" s="710"/>
    </row>
    <row r="10" spans="1:16" x14ac:dyDescent="0.25">
      <c r="C10" s="469" t="s">
        <v>433</v>
      </c>
      <c r="D10" s="469" t="s">
        <v>434</v>
      </c>
      <c r="E10" s="469" t="s">
        <v>294</v>
      </c>
      <c r="F10" s="470" t="s">
        <v>433</v>
      </c>
      <c r="G10" s="470" t="s">
        <v>434</v>
      </c>
      <c r="H10" s="470" t="s">
        <v>294</v>
      </c>
      <c r="I10" s="470" t="s">
        <v>433</v>
      </c>
      <c r="J10" s="470" t="s">
        <v>434</v>
      </c>
      <c r="K10" s="470" t="s">
        <v>294</v>
      </c>
      <c r="L10" s="470" t="s">
        <v>433</v>
      </c>
      <c r="M10" s="470" t="s">
        <v>434</v>
      </c>
      <c r="N10" s="470" t="s">
        <v>294</v>
      </c>
      <c r="P10" s="471"/>
    </row>
    <row r="11" spans="1:16" x14ac:dyDescent="0.25">
      <c r="B11" s="472" t="s">
        <v>449</v>
      </c>
      <c r="C11" s="473">
        <v>23</v>
      </c>
      <c r="D11" s="473">
        <v>100</v>
      </c>
      <c r="E11" s="203">
        <f>C11+D11</f>
        <v>123</v>
      </c>
      <c r="F11" s="204">
        <v>22</v>
      </c>
      <c r="G11" s="204">
        <v>71</v>
      </c>
      <c r="H11" s="203">
        <f>F11+G11</f>
        <v>93</v>
      </c>
      <c r="I11" s="204">
        <v>22</v>
      </c>
      <c r="J11" s="204">
        <v>61</v>
      </c>
      <c r="K11" s="203">
        <f>I11+J11</f>
        <v>83</v>
      </c>
      <c r="L11" s="204">
        <v>21</v>
      </c>
      <c r="M11" s="204">
        <v>53</v>
      </c>
      <c r="N11" s="203">
        <f>L11+M11</f>
        <v>74</v>
      </c>
      <c r="P11" s="471"/>
    </row>
    <row r="12" spans="1:16" x14ac:dyDescent="0.25">
      <c r="B12" s="472" t="s">
        <v>450</v>
      </c>
      <c r="C12" s="473">
        <v>0</v>
      </c>
      <c r="D12" s="473">
        <v>0</v>
      </c>
      <c r="E12" s="203">
        <f t="shared" ref="E12:E27" si="0">C12+D12</f>
        <v>0</v>
      </c>
      <c r="F12" s="204">
        <v>0</v>
      </c>
      <c r="G12" s="204">
        <v>0</v>
      </c>
      <c r="H12" s="203">
        <f t="shared" ref="H12:H27" si="1">F12+G12</f>
        <v>0</v>
      </c>
      <c r="I12" s="204">
        <v>0</v>
      </c>
      <c r="J12" s="204">
        <v>0</v>
      </c>
      <c r="K12" s="203">
        <f t="shared" ref="K12:K27" si="2">I12+J12</f>
        <v>0</v>
      </c>
      <c r="L12" s="204">
        <v>0</v>
      </c>
      <c r="M12" s="204">
        <v>0</v>
      </c>
      <c r="N12" s="203">
        <f t="shared" ref="N12:N27" si="3">L12+M12</f>
        <v>0</v>
      </c>
      <c r="P12" s="471"/>
    </row>
    <row r="13" spans="1:16" x14ac:dyDescent="0.25">
      <c r="B13" s="472" t="s">
        <v>451</v>
      </c>
      <c r="C13" s="473">
        <v>0</v>
      </c>
      <c r="D13" s="473">
        <v>0</v>
      </c>
      <c r="E13" s="203">
        <f t="shared" si="0"/>
        <v>0</v>
      </c>
      <c r="F13" s="204">
        <v>0</v>
      </c>
      <c r="G13" s="204">
        <v>0</v>
      </c>
      <c r="H13" s="203">
        <f t="shared" si="1"/>
        <v>0</v>
      </c>
      <c r="I13" s="204">
        <v>0</v>
      </c>
      <c r="J13" s="204">
        <v>0</v>
      </c>
      <c r="K13" s="203">
        <f t="shared" si="2"/>
        <v>0</v>
      </c>
      <c r="L13" s="204">
        <v>0</v>
      </c>
      <c r="M13" s="204">
        <v>0</v>
      </c>
      <c r="N13" s="203">
        <f t="shared" si="3"/>
        <v>0</v>
      </c>
      <c r="P13" s="471"/>
    </row>
    <row r="14" spans="1:16" x14ac:dyDescent="0.25">
      <c r="B14" s="472" t="s">
        <v>425</v>
      </c>
      <c r="C14" s="473">
        <v>0</v>
      </c>
      <c r="D14" s="473">
        <v>1</v>
      </c>
      <c r="E14" s="203">
        <f t="shared" si="0"/>
        <v>1</v>
      </c>
      <c r="F14" s="204">
        <v>0</v>
      </c>
      <c r="G14" s="204">
        <v>1</v>
      </c>
      <c r="H14" s="203">
        <f t="shared" si="1"/>
        <v>1</v>
      </c>
      <c r="I14" s="204">
        <v>1</v>
      </c>
      <c r="J14" s="204">
        <v>0</v>
      </c>
      <c r="K14" s="203">
        <f t="shared" si="2"/>
        <v>1</v>
      </c>
      <c r="L14" s="204">
        <v>1</v>
      </c>
      <c r="M14" s="204">
        <v>0</v>
      </c>
      <c r="N14" s="203">
        <f t="shared" si="3"/>
        <v>1</v>
      </c>
      <c r="P14" s="471"/>
    </row>
    <row r="15" spans="1:16" x14ac:dyDescent="0.25">
      <c r="B15" s="472" t="s">
        <v>452</v>
      </c>
      <c r="C15" s="473">
        <v>1</v>
      </c>
      <c r="D15" s="473">
        <v>1</v>
      </c>
      <c r="E15" s="203">
        <f t="shared" si="0"/>
        <v>2</v>
      </c>
      <c r="F15" s="204">
        <v>1</v>
      </c>
      <c r="G15" s="204">
        <v>0</v>
      </c>
      <c r="H15" s="203">
        <f t="shared" si="1"/>
        <v>1</v>
      </c>
      <c r="I15" s="204">
        <v>1</v>
      </c>
      <c r="J15" s="204">
        <v>0</v>
      </c>
      <c r="K15" s="203">
        <f t="shared" si="2"/>
        <v>1</v>
      </c>
      <c r="L15" s="204">
        <v>1</v>
      </c>
      <c r="M15" s="204">
        <v>0</v>
      </c>
      <c r="N15" s="203">
        <f t="shared" si="3"/>
        <v>1</v>
      </c>
      <c r="P15" s="471"/>
    </row>
    <row r="16" spans="1:16" ht="26.4" x14ac:dyDescent="0.25">
      <c r="B16" s="472" t="s">
        <v>453</v>
      </c>
      <c r="C16" s="473">
        <v>0</v>
      </c>
      <c r="D16" s="473">
        <v>0</v>
      </c>
      <c r="E16" s="203">
        <f t="shared" si="0"/>
        <v>0</v>
      </c>
      <c r="F16" s="204">
        <v>0</v>
      </c>
      <c r="G16" s="204">
        <v>0</v>
      </c>
      <c r="H16" s="203">
        <f t="shared" si="1"/>
        <v>0</v>
      </c>
      <c r="I16" s="204">
        <v>0</v>
      </c>
      <c r="J16" s="204">
        <v>0</v>
      </c>
      <c r="K16" s="203">
        <f t="shared" si="2"/>
        <v>0</v>
      </c>
      <c r="L16" s="204">
        <v>0</v>
      </c>
      <c r="M16" s="204">
        <v>0</v>
      </c>
      <c r="N16" s="203">
        <f t="shared" si="3"/>
        <v>0</v>
      </c>
      <c r="P16" s="471"/>
    </row>
    <row r="17" spans="2:16" ht="26.4" x14ac:dyDescent="0.25">
      <c r="B17" s="472" t="s">
        <v>454</v>
      </c>
      <c r="C17" s="473">
        <v>14</v>
      </c>
      <c r="D17" s="473">
        <v>16</v>
      </c>
      <c r="E17" s="203">
        <f t="shared" si="0"/>
        <v>30</v>
      </c>
      <c r="F17" s="204">
        <v>15</v>
      </c>
      <c r="G17" s="204">
        <v>15</v>
      </c>
      <c r="H17" s="203">
        <f t="shared" si="1"/>
        <v>30</v>
      </c>
      <c r="I17" s="204">
        <v>11</v>
      </c>
      <c r="J17" s="204">
        <v>19</v>
      </c>
      <c r="K17" s="203">
        <f t="shared" si="2"/>
        <v>30</v>
      </c>
      <c r="L17" s="204">
        <v>10</v>
      </c>
      <c r="M17" s="204">
        <v>18</v>
      </c>
      <c r="N17" s="203">
        <f t="shared" si="3"/>
        <v>28</v>
      </c>
      <c r="P17" s="471"/>
    </row>
    <row r="18" spans="2:16" x14ac:dyDescent="0.25">
      <c r="B18" s="472" t="s">
        <v>455</v>
      </c>
      <c r="C18" s="473">
        <v>4</v>
      </c>
      <c r="D18" s="473">
        <v>0</v>
      </c>
      <c r="E18" s="203">
        <f t="shared" si="0"/>
        <v>4</v>
      </c>
      <c r="F18" s="204">
        <v>4</v>
      </c>
      <c r="G18" s="204">
        <v>0</v>
      </c>
      <c r="H18" s="203">
        <f t="shared" si="1"/>
        <v>4</v>
      </c>
      <c r="I18" s="204">
        <v>5</v>
      </c>
      <c r="J18" s="204">
        <v>0</v>
      </c>
      <c r="K18" s="203">
        <f t="shared" si="2"/>
        <v>5</v>
      </c>
      <c r="L18" s="204">
        <v>4</v>
      </c>
      <c r="M18" s="204">
        <v>0</v>
      </c>
      <c r="N18" s="203">
        <f t="shared" si="3"/>
        <v>4</v>
      </c>
      <c r="P18" s="471"/>
    </row>
    <row r="19" spans="2:16" ht="26.4" x14ac:dyDescent="0.25">
      <c r="B19" s="472" t="s">
        <v>456</v>
      </c>
      <c r="C19" s="473">
        <v>3</v>
      </c>
      <c r="D19" s="473">
        <v>0</v>
      </c>
      <c r="E19" s="203">
        <f t="shared" si="0"/>
        <v>3</v>
      </c>
      <c r="F19" s="204">
        <v>3</v>
      </c>
      <c r="G19" s="204">
        <v>0</v>
      </c>
      <c r="H19" s="203">
        <f t="shared" si="1"/>
        <v>3</v>
      </c>
      <c r="I19" s="204">
        <v>2</v>
      </c>
      <c r="J19" s="204">
        <v>0</v>
      </c>
      <c r="K19" s="203">
        <f t="shared" si="2"/>
        <v>2</v>
      </c>
      <c r="L19" s="204">
        <v>2</v>
      </c>
      <c r="M19" s="204">
        <v>0</v>
      </c>
      <c r="N19" s="203">
        <f t="shared" si="3"/>
        <v>2</v>
      </c>
      <c r="P19" s="471"/>
    </row>
    <row r="20" spans="2:16" ht="27.45" customHeight="1" x14ac:dyDescent="0.25">
      <c r="B20" s="472" t="s">
        <v>457</v>
      </c>
      <c r="C20" s="473">
        <v>2</v>
      </c>
      <c r="D20" s="473">
        <v>1</v>
      </c>
      <c r="E20" s="203">
        <f t="shared" si="0"/>
        <v>3</v>
      </c>
      <c r="F20" s="204">
        <v>1</v>
      </c>
      <c r="G20" s="204">
        <v>0</v>
      </c>
      <c r="H20" s="203">
        <f t="shared" si="1"/>
        <v>1</v>
      </c>
      <c r="I20" s="204">
        <v>1</v>
      </c>
      <c r="J20" s="204">
        <v>0</v>
      </c>
      <c r="K20" s="203">
        <f t="shared" si="2"/>
        <v>1</v>
      </c>
      <c r="L20" s="204">
        <v>1</v>
      </c>
      <c r="M20" s="204">
        <v>1</v>
      </c>
      <c r="N20" s="203">
        <f t="shared" si="3"/>
        <v>2</v>
      </c>
      <c r="P20" s="471"/>
    </row>
    <row r="21" spans="2:16" ht="50.25" customHeight="1" x14ac:dyDescent="0.25">
      <c r="B21" s="472" t="s">
        <v>458</v>
      </c>
      <c r="C21" s="473">
        <v>0</v>
      </c>
      <c r="D21" s="473">
        <v>0</v>
      </c>
      <c r="E21" s="203">
        <f t="shared" si="0"/>
        <v>0</v>
      </c>
      <c r="F21" s="204">
        <v>0</v>
      </c>
      <c r="G21" s="204">
        <v>0</v>
      </c>
      <c r="H21" s="203">
        <f t="shared" si="1"/>
        <v>0</v>
      </c>
      <c r="I21" s="204">
        <v>0</v>
      </c>
      <c r="J21" s="204">
        <v>0</v>
      </c>
      <c r="K21" s="203">
        <f t="shared" si="2"/>
        <v>0</v>
      </c>
      <c r="L21" s="204">
        <v>0</v>
      </c>
      <c r="M21" s="204">
        <v>0</v>
      </c>
      <c r="N21" s="203">
        <f t="shared" si="3"/>
        <v>0</v>
      </c>
      <c r="P21" s="471"/>
    </row>
    <row r="22" spans="2:16" ht="26.4" x14ac:dyDescent="0.25">
      <c r="B22" s="472" t="s">
        <v>459</v>
      </c>
      <c r="C22" s="473">
        <v>0</v>
      </c>
      <c r="D22" s="473">
        <v>0</v>
      </c>
      <c r="E22" s="203">
        <f t="shared" si="0"/>
        <v>0</v>
      </c>
      <c r="F22" s="204">
        <v>0</v>
      </c>
      <c r="G22" s="204">
        <v>0</v>
      </c>
      <c r="H22" s="203">
        <f t="shared" si="1"/>
        <v>0</v>
      </c>
      <c r="I22" s="204">
        <v>0</v>
      </c>
      <c r="J22" s="204">
        <v>0</v>
      </c>
      <c r="K22" s="203">
        <f t="shared" si="2"/>
        <v>0</v>
      </c>
      <c r="L22" s="204">
        <v>0</v>
      </c>
      <c r="M22" s="204">
        <v>0</v>
      </c>
      <c r="N22" s="203">
        <f t="shared" si="3"/>
        <v>0</v>
      </c>
      <c r="P22" s="471"/>
    </row>
    <row r="23" spans="2:16" x14ac:dyDescent="0.25">
      <c r="B23" s="472" t="s">
        <v>460</v>
      </c>
      <c r="C23" s="473">
        <v>2</v>
      </c>
      <c r="D23" s="473">
        <v>10</v>
      </c>
      <c r="E23" s="203">
        <f t="shared" si="0"/>
        <v>12</v>
      </c>
      <c r="F23" s="204">
        <v>2</v>
      </c>
      <c r="G23" s="204">
        <v>11</v>
      </c>
      <c r="H23" s="203">
        <f t="shared" si="1"/>
        <v>13</v>
      </c>
      <c r="I23" s="204">
        <v>2</v>
      </c>
      <c r="J23" s="204">
        <v>12</v>
      </c>
      <c r="K23" s="203">
        <f t="shared" si="2"/>
        <v>14</v>
      </c>
      <c r="L23" s="204">
        <v>3</v>
      </c>
      <c r="M23" s="204">
        <v>9</v>
      </c>
      <c r="N23" s="203">
        <f t="shared" si="3"/>
        <v>12</v>
      </c>
    </row>
    <row r="24" spans="2:16" ht="26.4" x14ac:dyDescent="0.25">
      <c r="B24" s="472" t="s">
        <v>461</v>
      </c>
      <c r="C24" s="473">
        <v>2</v>
      </c>
      <c r="D24" s="473">
        <v>0</v>
      </c>
      <c r="E24" s="203">
        <f t="shared" si="0"/>
        <v>2</v>
      </c>
      <c r="F24" s="204">
        <v>0</v>
      </c>
      <c r="G24" s="204">
        <v>0</v>
      </c>
      <c r="H24" s="203">
        <f t="shared" si="1"/>
        <v>0</v>
      </c>
      <c r="I24" s="204">
        <v>0</v>
      </c>
      <c r="J24" s="204">
        <v>0</v>
      </c>
      <c r="K24" s="203">
        <f t="shared" si="2"/>
        <v>0</v>
      </c>
      <c r="L24" s="204">
        <v>0</v>
      </c>
      <c r="M24" s="204">
        <v>0</v>
      </c>
      <c r="N24" s="203">
        <f t="shared" si="3"/>
        <v>0</v>
      </c>
    </row>
    <row r="25" spans="2:16" ht="26.4" x14ac:dyDescent="0.25">
      <c r="B25" s="472" t="s">
        <v>462</v>
      </c>
      <c r="C25" s="473">
        <v>0</v>
      </c>
      <c r="D25" s="473">
        <v>4</v>
      </c>
      <c r="E25" s="203">
        <f t="shared" si="0"/>
        <v>4</v>
      </c>
      <c r="F25" s="204">
        <v>2</v>
      </c>
      <c r="G25" s="204">
        <v>4</v>
      </c>
      <c r="H25" s="203">
        <f t="shared" si="1"/>
        <v>6</v>
      </c>
      <c r="I25" s="204">
        <v>3</v>
      </c>
      <c r="J25" s="204">
        <v>3</v>
      </c>
      <c r="K25" s="203">
        <f t="shared" si="2"/>
        <v>6</v>
      </c>
      <c r="L25" s="204">
        <v>8</v>
      </c>
      <c r="M25" s="204">
        <v>5</v>
      </c>
      <c r="N25" s="203">
        <f t="shared" si="3"/>
        <v>13</v>
      </c>
    </row>
    <row r="26" spans="2:16" ht="26.4" x14ac:dyDescent="0.25">
      <c r="B26" s="472" t="s">
        <v>463</v>
      </c>
      <c r="C26" s="473">
        <v>0</v>
      </c>
      <c r="D26" s="473">
        <v>0</v>
      </c>
      <c r="E26" s="203">
        <f t="shared" si="0"/>
        <v>0</v>
      </c>
      <c r="F26" s="204">
        <v>0</v>
      </c>
      <c r="G26" s="204">
        <v>0</v>
      </c>
      <c r="H26" s="203">
        <f t="shared" si="1"/>
        <v>0</v>
      </c>
      <c r="I26" s="204">
        <v>0</v>
      </c>
      <c r="J26" s="204">
        <v>0</v>
      </c>
      <c r="K26" s="203">
        <f t="shared" si="2"/>
        <v>0</v>
      </c>
      <c r="L26" s="204">
        <v>0</v>
      </c>
      <c r="M26" s="204">
        <v>0</v>
      </c>
      <c r="N26" s="203">
        <f t="shared" si="3"/>
        <v>0</v>
      </c>
    </row>
    <row r="27" spans="2:16" ht="26.4" x14ac:dyDescent="0.25">
      <c r="B27" s="472" t="s">
        <v>464</v>
      </c>
      <c r="C27" s="473"/>
      <c r="D27" s="473">
        <v>0</v>
      </c>
      <c r="E27" s="203">
        <f t="shared" si="0"/>
        <v>0</v>
      </c>
      <c r="F27" s="204">
        <v>0</v>
      </c>
      <c r="G27" s="204">
        <v>0</v>
      </c>
      <c r="H27" s="203">
        <f t="shared" si="1"/>
        <v>0</v>
      </c>
      <c r="I27" s="204">
        <v>0</v>
      </c>
      <c r="J27" s="204">
        <v>0</v>
      </c>
      <c r="K27" s="203">
        <f t="shared" si="2"/>
        <v>0</v>
      </c>
      <c r="L27" s="204">
        <v>0</v>
      </c>
      <c r="M27" s="204">
        <v>0</v>
      </c>
      <c r="N27" s="203">
        <f t="shared" si="3"/>
        <v>0</v>
      </c>
    </row>
    <row r="28" spans="2:16" x14ac:dyDescent="0.25">
      <c r="C28" s="474"/>
      <c r="D28" s="474"/>
      <c r="E28" s="474"/>
      <c r="F28" s="474"/>
      <c r="G28" s="474"/>
      <c r="H28" s="474"/>
      <c r="I28" s="474"/>
      <c r="J28" s="474"/>
      <c r="K28" s="474"/>
      <c r="L28" s="474"/>
      <c r="M28" s="474"/>
      <c r="N28" s="474"/>
    </row>
    <row r="29" spans="2:16" x14ac:dyDescent="0.25">
      <c r="B29" s="465" t="s">
        <v>294</v>
      </c>
      <c r="C29" s="203">
        <f>SUM(C11:C27)</f>
        <v>51</v>
      </c>
      <c r="D29" s="203">
        <f t="shared" ref="D29:N29" si="4">SUM(D11:D27)</f>
        <v>133</v>
      </c>
      <c r="E29" s="203">
        <f t="shared" si="4"/>
        <v>184</v>
      </c>
      <c r="F29" s="203">
        <f t="shared" si="4"/>
        <v>50</v>
      </c>
      <c r="G29" s="203">
        <f t="shared" si="4"/>
        <v>102</v>
      </c>
      <c r="H29" s="203">
        <f t="shared" si="4"/>
        <v>152</v>
      </c>
      <c r="I29" s="203">
        <f t="shared" si="4"/>
        <v>48</v>
      </c>
      <c r="J29" s="203">
        <f t="shared" si="4"/>
        <v>95</v>
      </c>
      <c r="K29" s="203">
        <f t="shared" si="4"/>
        <v>143</v>
      </c>
      <c r="L29" s="203">
        <f t="shared" si="4"/>
        <v>51</v>
      </c>
      <c r="M29" s="203">
        <f t="shared" si="4"/>
        <v>86</v>
      </c>
      <c r="N29" s="203">
        <f t="shared" si="4"/>
        <v>137</v>
      </c>
    </row>
    <row r="32" spans="2:16" ht="14.4" x14ac:dyDescent="0.3">
      <c r="B32" s="465" t="s">
        <v>101</v>
      </c>
      <c r="C32" s="465"/>
      <c r="D32" s="465"/>
      <c r="E32" s="465"/>
      <c r="G32"/>
    </row>
    <row r="33" spans="2:14" ht="13.2" customHeight="1" x14ac:dyDescent="0.25">
      <c r="B33" s="713" t="s">
        <v>465</v>
      </c>
      <c r="C33" s="714"/>
      <c r="D33" s="714"/>
      <c r="E33" s="714"/>
      <c r="F33" s="714"/>
      <c r="G33" s="714"/>
      <c r="H33" s="714"/>
      <c r="I33" s="714"/>
      <c r="J33" s="714"/>
      <c r="K33" s="714"/>
      <c r="L33" s="714"/>
      <c r="M33" s="714"/>
      <c r="N33" s="715"/>
    </row>
    <row r="34" spans="2:14" ht="13.2" customHeight="1" x14ac:dyDescent="0.25">
      <c r="B34" s="716"/>
      <c r="C34" s="717"/>
      <c r="D34" s="717"/>
      <c r="E34" s="717"/>
      <c r="F34" s="717"/>
      <c r="G34" s="717"/>
      <c r="H34" s="717"/>
      <c r="I34" s="717"/>
      <c r="J34" s="717"/>
      <c r="K34" s="717"/>
      <c r="L34" s="717"/>
      <c r="M34" s="717"/>
      <c r="N34" s="718"/>
    </row>
    <row r="35" spans="2:14" ht="13.2" customHeight="1" x14ac:dyDescent="0.25">
      <c r="B35" s="716"/>
      <c r="C35" s="717"/>
      <c r="D35" s="717"/>
      <c r="E35" s="717"/>
      <c r="F35" s="717"/>
      <c r="G35" s="717"/>
      <c r="H35" s="717"/>
      <c r="I35" s="717"/>
      <c r="J35" s="717"/>
      <c r="K35" s="717"/>
      <c r="L35" s="717"/>
      <c r="M35" s="717"/>
      <c r="N35" s="718"/>
    </row>
    <row r="36" spans="2:14" x14ac:dyDescent="0.25">
      <c r="B36" s="716"/>
      <c r="C36" s="717"/>
      <c r="D36" s="717"/>
      <c r="E36" s="717"/>
      <c r="F36" s="717"/>
      <c r="G36" s="717"/>
      <c r="H36" s="717"/>
      <c r="I36" s="717"/>
      <c r="J36" s="717"/>
      <c r="K36" s="717"/>
      <c r="L36" s="717"/>
      <c r="M36" s="717"/>
      <c r="N36" s="718"/>
    </row>
    <row r="37" spans="2:14" x14ac:dyDescent="0.25">
      <c r="B37" s="719"/>
      <c r="C37" s="720"/>
      <c r="D37" s="720"/>
      <c r="E37" s="720"/>
      <c r="F37" s="720"/>
      <c r="G37" s="720"/>
      <c r="H37" s="720"/>
      <c r="I37" s="720"/>
      <c r="J37" s="720"/>
      <c r="K37" s="720"/>
      <c r="L37" s="720"/>
      <c r="M37" s="720"/>
      <c r="N37" s="721"/>
    </row>
  </sheetData>
  <sheetProtection insertColumns="0" insertRows="0"/>
  <mergeCells count="14">
    <mergeCell ref="A1:N1"/>
    <mergeCell ref="A2:N2"/>
    <mergeCell ref="A4:N4"/>
    <mergeCell ref="A5:N5"/>
    <mergeCell ref="C8:E8"/>
    <mergeCell ref="I8:K8"/>
    <mergeCell ref="L7:N7"/>
    <mergeCell ref="L9:N9"/>
    <mergeCell ref="L8:N8"/>
    <mergeCell ref="C7:E7"/>
    <mergeCell ref="B33:N37"/>
    <mergeCell ref="C9:E9"/>
    <mergeCell ref="F9:H9"/>
    <mergeCell ref="I9:K9"/>
  </mergeCells>
  <pageMargins left="0.5" right="0.35" top="0.75" bottom="0.5" header="0.5" footer="0.5"/>
  <pageSetup orientation="portrait" r:id="rId1"/>
  <headerFooter alignWithMargins="0">
    <oddFooter>&amp;L&amp;"Garamond,Regular"Revised October 2018&amp;C&amp;"Garamond,Regular"12</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73A6A-B6DD-4AC8-A697-4B9D0992837C}">
  <sheetPr>
    <pageSetUpPr fitToPage="1"/>
  </sheetPr>
  <dimension ref="A1:I118"/>
  <sheetViews>
    <sheetView tabSelected="1" zoomScaleNormal="100" workbookViewId="0">
      <pane xSplit="2" ySplit="3" topLeftCell="C23" activePane="bottomRight" state="frozen"/>
      <selection pane="topRight" activeCell="C1" sqref="C1"/>
      <selection pane="bottomLeft" activeCell="A4" sqref="A4"/>
      <selection pane="bottomRight" activeCell="J35" sqref="J35"/>
    </sheetView>
  </sheetViews>
  <sheetFormatPr defaultColWidth="9.109375" defaultRowHeight="13.2" x14ac:dyDescent="0.25"/>
  <cols>
    <col min="1" max="1" width="3.6640625" style="567" customWidth="1"/>
    <col min="2" max="2" width="43" style="476" customWidth="1"/>
    <col min="3" max="3" width="14.88671875" style="476" customWidth="1"/>
    <col min="4" max="4" width="16.6640625" style="476" customWidth="1"/>
    <col min="5" max="5" width="13.5546875" style="476" customWidth="1"/>
    <col min="6" max="6" width="13.88671875" style="476" customWidth="1"/>
    <col min="7" max="7" width="12.109375" style="476" customWidth="1"/>
    <col min="8" max="8" width="13.33203125" style="476" customWidth="1"/>
    <col min="9" max="16384" width="9.109375" style="476"/>
  </cols>
  <sheetData>
    <row r="1" spans="1:9" ht="15.6" x14ac:dyDescent="0.3">
      <c r="A1" s="722" t="s">
        <v>466</v>
      </c>
      <c r="B1" s="722"/>
      <c r="C1" s="722"/>
      <c r="D1" s="722"/>
      <c r="E1" s="722"/>
      <c r="F1" s="722"/>
      <c r="G1" s="722"/>
    </row>
    <row r="2" spans="1:9" ht="15.6" x14ac:dyDescent="0.3">
      <c r="A2" s="722" t="s">
        <v>467</v>
      </c>
      <c r="B2" s="722"/>
      <c r="C2" s="722"/>
      <c r="D2" s="722"/>
      <c r="E2" s="722"/>
      <c r="F2" s="722"/>
      <c r="G2" s="722"/>
    </row>
    <row r="3" spans="1:9" s="529" customFormat="1" ht="37.5" customHeight="1" thickBot="1" x14ac:dyDescent="0.3">
      <c r="A3" s="724" t="s">
        <v>468</v>
      </c>
      <c r="B3" s="724"/>
      <c r="C3" s="527" t="s">
        <v>469</v>
      </c>
      <c r="D3" s="527" t="s">
        <v>470</v>
      </c>
      <c r="E3" s="528" t="s">
        <v>471</v>
      </c>
      <c r="F3" s="527" t="s">
        <v>472</v>
      </c>
      <c r="G3" s="528" t="s">
        <v>473</v>
      </c>
    </row>
    <row r="4" spans="1:9" s="529" customFormat="1" ht="18" customHeight="1" thickTop="1" x14ac:dyDescent="0.25">
      <c r="A4" s="530"/>
      <c r="B4" s="531" t="s">
        <v>474</v>
      </c>
      <c r="C4" s="532"/>
      <c r="D4" s="532"/>
      <c r="E4" s="533"/>
      <c r="F4" s="533"/>
      <c r="G4" s="534"/>
    </row>
    <row r="5" spans="1:9" s="477" customFormat="1" ht="18" customHeight="1" x14ac:dyDescent="0.25">
      <c r="A5" s="485" t="s">
        <v>17</v>
      </c>
      <c r="B5" s="486" t="s">
        <v>475</v>
      </c>
      <c r="C5" s="536">
        <v>4017534</v>
      </c>
      <c r="D5" s="536">
        <v>3732969</v>
      </c>
      <c r="E5" s="536">
        <v>3552975</v>
      </c>
      <c r="F5" s="537">
        <v>3515554</v>
      </c>
      <c r="G5" s="536">
        <v>3515554</v>
      </c>
    </row>
    <row r="6" spans="1:9" s="477" customFormat="1" ht="18" customHeight="1" x14ac:dyDescent="0.25">
      <c r="A6" s="485" t="s">
        <v>17</v>
      </c>
      <c r="B6" s="486" t="s">
        <v>476</v>
      </c>
      <c r="C6" s="535"/>
      <c r="D6" s="535"/>
      <c r="E6" s="536"/>
      <c r="F6" s="536"/>
      <c r="G6" s="537"/>
    </row>
    <row r="7" spans="1:9" s="477" customFormat="1" ht="18" customHeight="1" x14ac:dyDescent="0.25">
      <c r="A7" s="485" t="s">
        <v>17</v>
      </c>
      <c r="B7" s="538" t="s">
        <v>477</v>
      </c>
      <c r="C7" s="535">
        <v>-91905</v>
      </c>
      <c r="D7" s="535">
        <v>-279665</v>
      </c>
      <c r="E7" s="536">
        <v>-134050</v>
      </c>
      <c r="F7" s="536">
        <v>-130000</v>
      </c>
      <c r="G7" s="537">
        <v>-130000</v>
      </c>
      <c r="H7" s="477" t="s">
        <v>13</v>
      </c>
    </row>
    <row r="8" spans="1:9" s="477" customFormat="1" ht="18" customHeight="1" x14ac:dyDescent="0.25">
      <c r="A8" s="511"/>
      <c r="B8" s="539" t="s">
        <v>478</v>
      </c>
      <c r="C8" s="536">
        <f>SUM(C5:C7)</f>
        <v>3925629</v>
      </c>
      <c r="D8" s="536">
        <f>SUM(D5:D7)</f>
        <v>3453304</v>
      </c>
      <c r="E8" s="536">
        <f>SUM(E5:E7)</f>
        <v>3418925</v>
      </c>
      <c r="F8" s="537">
        <f>SUM(F5:F7)</f>
        <v>3385554</v>
      </c>
      <c r="G8" s="536">
        <f>SUM(G5:G7)</f>
        <v>3385554</v>
      </c>
    </row>
    <row r="9" spans="1:9" s="477" customFormat="1" ht="18" customHeight="1" x14ac:dyDescent="0.25">
      <c r="A9" s="485" t="s">
        <v>17</v>
      </c>
      <c r="B9" s="490" t="s">
        <v>479</v>
      </c>
      <c r="C9" s="536">
        <v>370939</v>
      </c>
      <c r="D9" s="536">
        <v>269936</v>
      </c>
      <c r="E9" s="536">
        <v>256326</v>
      </c>
      <c r="F9" s="537">
        <v>256326</v>
      </c>
      <c r="G9" s="536">
        <v>256326</v>
      </c>
    </row>
    <row r="10" spans="1:9" s="477" customFormat="1" ht="18" customHeight="1" x14ac:dyDescent="0.25">
      <c r="A10" s="485" t="s">
        <v>17</v>
      </c>
      <c r="B10" s="490" t="s">
        <v>480</v>
      </c>
      <c r="C10" s="536">
        <v>88626</v>
      </c>
      <c r="D10" s="536">
        <v>52257</v>
      </c>
      <c r="E10" s="536">
        <v>67952</v>
      </c>
      <c r="F10" s="537">
        <v>67952</v>
      </c>
      <c r="G10" s="536">
        <v>67952</v>
      </c>
    </row>
    <row r="11" spans="1:9" s="477" customFormat="1" ht="18" customHeight="1" x14ac:dyDescent="0.25">
      <c r="A11" s="485" t="s">
        <v>17</v>
      </c>
      <c r="B11" s="491" t="s">
        <v>481</v>
      </c>
      <c r="C11" s="540">
        <v>245998</v>
      </c>
      <c r="D11" s="540">
        <v>207663</v>
      </c>
      <c r="E11" s="540">
        <v>173912</v>
      </c>
      <c r="F11" s="541">
        <v>173912</v>
      </c>
      <c r="G11" s="541">
        <v>173912</v>
      </c>
    </row>
    <row r="12" spans="1:9" s="477" customFormat="1" ht="18" customHeight="1" x14ac:dyDescent="0.25">
      <c r="A12" s="542"/>
      <c r="B12" s="491" t="s">
        <v>482</v>
      </c>
      <c r="C12" s="540"/>
      <c r="D12" s="540"/>
      <c r="E12" s="540"/>
      <c r="F12" s="541"/>
      <c r="G12" s="541"/>
    </row>
    <row r="13" spans="1:9" s="477" customFormat="1" ht="18" customHeight="1" x14ac:dyDescent="0.25">
      <c r="A13" s="485" t="s">
        <v>17</v>
      </c>
      <c r="B13" s="543" t="s">
        <v>483</v>
      </c>
      <c r="C13" s="540">
        <v>122446</v>
      </c>
      <c r="D13" s="540">
        <v>163824</v>
      </c>
      <c r="E13" s="540">
        <v>412895</v>
      </c>
      <c r="F13" s="541">
        <v>412895</v>
      </c>
      <c r="G13" s="541">
        <v>412895</v>
      </c>
    </row>
    <row r="14" spans="1:9" s="477" customFormat="1" ht="18" customHeight="1" x14ac:dyDescent="0.25">
      <c r="A14" s="511"/>
      <c r="B14" s="543" t="s">
        <v>484</v>
      </c>
      <c r="C14" s="540"/>
      <c r="D14" s="540"/>
      <c r="E14" s="540"/>
      <c r="F14" s="541">
        <v>286709</v>
      </c>
      <c r="G14" s="541">
        <v>75000</v>
      </c>
    </row>
    <row r="15" spans="1:9" s="477" customFormat="1" ht="18" customHeight="1" thickBot="1" x14ac:dyDescent="0.3">
      <c r="A15" s="542"/>
      <c r="B15" s="506" t="s">
        <v>485</v>
      </c>
      <c r="C15" s="544" t="s">
        <v>13</v>
      </c>
      <c r="D15" s="544" t="s">
        <v>13</v>
      </c>
      <c r="E15" s="544" t="s">
        <v>13</v>
      </c>
      <c r="F15" s="544" t="s">
        <v>13</v>
      </c>
      <c r="G15" s="544" t="s">
        <v>13</v>
      </c>
    </row>
    <row r="16" spans="1:9" s="477" customFormat="1" ht="18" customHeight="1" thickTop="1" x14ac:dyDescent="0.3">
      <c r="A16" s="501"/>
      <c r="B16" s="538" t="s">
        <v>486</v>
      </c>
      <c r="C16" s="545">
        <f>SUM(C8:C15)</f>
        <v>4753638</v>
      </c>
      <c r="D16" s="545">
        <f>SUM(D8:D15)</f>
        <v>4146984</v>
      </c>
      <c r="E16" s="545">
        <f>SUM(E8:E15)</f>
        <v>4330010</v>
      </c>
      <c r="F16" s="545">
        <f>SUM(F8:F15)</f>
        <v>4583348</v>
      </c>
      <c r="G16" s="545">
        <f>SUM(G8:G15)</f>
        <v>4371639</v>
      </c>
      <c r="I16" s="477" t="s">
        <v>13</v>
      </c>
    </row>
    <row r="17" spans="1:9" s="477" customFormat="1" ht="18" customHeight="1" x14ac:dyDescent="0.25">
      <c r="A17" s="501"/>
      <c r="B17" s="502" t="s">
        <v>487</v>
      </c>
      <c r="C17" s="546"/>
      <c r="D17" s="546"/>
      <c r="E17" s="546"/>
      <c r="F17" s="546"/>
      <c r="G17" s="547"/>
      <c r="I17" s="477" t="s">
        <v>13</v>
      </c>
    </row>
    <row r="18" spans="1:9" s="477" customFormat="1" ht="18" customHeight="1" x14ac:dyDescent="0.25">
      <c r="A18" s="485" t="s">
        <v>17</v>
      </c>
      <c r="B18" s="490" t="s">
        <v>488</v>
      </c>
      <c r="C18" s="536">
        <v>3868013</v>
      </c>
      <c r="D18" s="536">
        <v>3965253</v>
      </c>
      <c r="E18" s="536">
        <v>3905728</v>
      </c>
      <c r="F18" s="536">
        <f>E18*1.03</f>
        <v>4022899.8400000003</v>
      </c>
      <c r="G18" s="537">
        <f>F18*1.03</f>
        <v>4143586.8352000006</v>
      </c>
    </row>
    <row r="19" spans="1:9" s="477" customFormat="1" ht="18" customHeight="1" x14ac:dyDescent="0.25">
      <c r="A19" s="485" t="s">
        <v>17</v>
      </c>
      <c r="B19" s="490" t="s">
        <v>412</v>
      </c>
      <c r="C19" s="536">
        <v>81821</v>
      </c>
      <c r="D19" s="536">
        <v>83269</v>
      </c>
      <c r="E19" s="535">
        <v>81463</v>
      </c>
      <c r="F19" s="535">
        <f t="shared" ref="F19:G23" si="0">E19*1.03</f>
        <v>83906.89</v>
      </c>
      <c r="G19" s="548">
        <f t="shared" si="0"/>
        <v>86424.096699999995</v>
      </c>
    </row>
    <row r="20" spans="1:9" s="477" customFormat="1" ht="18" customHeight="1" x14ac:dyDescent="0.25">
      <c r="A20" s="485" t="s">
        <v>17</v>
      </c>
      <c r="B20" s="490" t="s">
        <v>489</v>
      </c>
      <c r="C20" s="535">
        <v>4404</v>
      </c>
      <c r="D20" s="536">
        <v>3952</v>
      </c>
      <c r="E20" s="537">
        <v>7549</v>
      </c>
      <c r="F20" s="536">
        <f t="shared" si="0"/>
        <v>7775.47</v>
      </c>
      <c r="G20" s="537">
        <f t="shared" si="0"/>
        <v>8008.7341000000006</v>
      </c>
    </row>
    <row r="21" spans="1:9" s="477" customFormat="1" ht="18" customHeight="1" x14ac:dyDescent="0.25">
      <c r="A21" s="485" t="s">
        <v>17</v>
      </c>
      <c r="B21" s="486" t="s">
        <v>490</v>
      </c>
      <c r="C21" s="535">
        <v>492860</v>
      </c>
      <c r="D21" s="536">
        <v>291221</v>
      </c>
      <c r="E21" s="537">
        <v>362324</v>
      </c>
      <c r="F21" s="536">
        <f t="shared" si="0"/>
        <v>373193.72000000003</v>
      </c>
      <c r="G21" s="537">
        <f t="shared" si="0"/>
        <v>384389.53160000005</v>
      </c>
    </row>
    <row r="22" spans="1:9" s="477" customFormat="1" ht="18" customHeight="1" x14ac:dyDescent="0.25">
      <c r="A22" s="485" t="s">
        <v>17</v>
      </c>
      <c r="B22" s="490" t="s">
        <v>491</v>
      </c>
      <c r="C22" s="536">
        <v>938467</v>
      </c>
      <c r="D22" s="536">
        <v>904171</v>
      </c>
      <c r="E22" s="537">
        <v>853861</v>
      </c>
      <c r="F22" s="536">
        <f t="shared" si="0"/>
        <v>879476.83000000007</v>
      </c>
      <c r="G22" s="537">
        <f t="shared" si="0"/>
        <v>905861.13490000006</v>
      </c>
    </row>
    <row r="23" spans="1:9" s="477" customFormat="1" ht="18" customHeight="1" x14ac:dyDescent="0.25">
      <c r="A23" s="485" t="s">
        <v>17</v>
      </c>
      <c r="B23" s="490" t="s">
        <v>492</v>
      </c>
      <c r="C23" s="536">
        <v>2955767</v>
      </c>
      <c r="D23" s="536">
        <v>4174838</v>
      </c>
      <c r="E23" s="537">
        <v>4882159</v>
      </c>
      <c r="F23" s="536">
        <f t="shared" si="0"/>
        <v>5028623.7700000005</v>
      </c>
      <c r="G23" s="537">
        <f t="shared" si="0"/>
        <v>5179482.4831000008</v>
      </c>
    </row>
    <row r="24" spans="1:9" s="477" customFormat="1" ht="18" customHeight="1" x14ac:dyDescent="0.25">
      <c r="A24" s="542"/>
      <c r="B24" s="490" t="s">
        <v>493</v>
      </c>
      <c r="C24" s="536"/>
      <c r="D24" s="536"/>
      <c r="E24" s="537"/>
      <c r="F24" s="536"/>
      <c r="G24" s="537"/>
    </row>
    <row r="25" spans="1:9" s="477" customFormat="1" ht="18" customHeight="1" x14ac:dyDescent="0.25">
      <c r="A25" s="485" t="s">
        <v>17</v>
      </c>
      <c r="B25" s="490" t="s">
        <v>494</v>
      </c>
      <c r="C25" s="536">
        <v>777654</v>
      </c>
      <c r="D25" s="536">
        <v>407982</v>
      </c>
      <c r="E25" s="537">
        <v>814250</v>
      </c>
      <c r="F25" s="536">
        <f>E25*1.03</f>
        <v>838677.5</v>
      </c>
      <c r="G25" s="537">
        <f>(F25*1.03)+300000</f>
        <v>1163837.8250000002</v>
      </c>
    </row>
    <row r="26" spans="1:9" s="477" customFormat="1" ht="27.45" customHeight="1" x14ac:dyDescent="0.25">
      <c r="A26" s="485" t="s">
        <v>17</v>
      </c>
      <c r="B26" s="549" t="s">
        <v>495</v>
      </c>
      <c r="C26" s="536">
        <v>1929294</v>
      </c>
      <c r="D26" s="536">
        <v>1954129</v>
      </c>
      <c r="E26" s="537">
        <v>2450074</v>
      </c>
      <c r="F26" s="536">
        <f>E26*1.03</f>
        <v>2523576.2200000002</v>
      </c>
      <c r="G26" s="537">
        <f>F26*1.03</f>
        <v>2599283.5066000004</v>
      </c>
    </row>
    <row r="27" spans="1:9" s="477" customFormat="1" ht="18" customHeight="1" x14ac:dyDescent="0.25">
      <c r="A27" s="485" t="s">
        <v>17</v>
      </c>
      <c r="B27" s="490" t="s">
        <v>496</v>
      </c>
      <c r="C27" s="535">
        <v>70086</v>
      </c>
      <c r="D27" s="536">
        <v>102796</v>
      </c>
      <c r="E27" s="537">
        <v>91290</v>
      </c>
      <c r="F27" s="536">
        <f>E27*1.03</f>
        <v>94028.7</v>
      </c>
      <c r="G27" s="537">
        <f>F27*1.03</f>
        <v>96849.561000000002</v>
      </c>
    </row>
    <row r="28" spans="1:9" s="477" customFormat="1" ht="18" customHeight="1" x14ac:dyDescent="0.25">
      <c r="A28" s="485" t="s">
        <v>17</v>
      </c>
      <c r="B28" s="491" t="s">
        <v>497</v>
      </c>
      <c r="C28" s="536"/>
      <c r="D28" s="540"/>
      <c r="E28" s="541"/>
      <c r="F28" s="540"/>
      <c r="G28" s="541"/>
    </row>
    <row r="29" spans="1:9" s="477" customFormat="1" ht="18" customHeight="1" x14ac:dyDescent="0.25">
      <c r="A29" s="485" t="s">
        <v>17</v>
      </c>
      <c r="B29" s="543" t="s">
        <v>498</v>
      </c>
      <c r="C29" s="540">
        <v>108815</v>
      </c>
      <c r="D29" s="540">
        <v>410400</v>
      </c>
      <c r="E29" s="540">
        <v>-1679114</v>
      </c>
      <c r="F29" s="540">
        <f>D29*1.03</f>
        <v>422712</v>
      </c>
      <c r="G29" s="540">
        <f>F29*1.03</f>
        <v>435393.36</v>
      </c>
    </row>
    <row r="30" spans="1:9" s="477" customFormat="1" ht="18" customHeight="1" thickBot="1" x14ac:dyDescent="0.3">
      <c r="A30" s="501"/>
      <c r="B30" s="550" t="s">
        <v>499</v>
      </c>
      <c r="C30" s="544" t="s">
        <v>13</v>
      </c>
      <c r="D30" s="544"/>
      <c r="E30" s="544"/>
      <c r="F30" s="544">
        <f>3884551+4176756.49</f>
        <v>8061307.4900000002</v>
      </c>
      <c r="G30" s="544">
        <f>1318680</f>
        <v>1318680</v>
      </c>
    </row>
    <row r="31" spans="1:9" s="477" customFormat="1" ht="18" customHeight="1" thickTop="1" x14ac:dyDescent="0.3">
      <c r="A31" s="501"/>
      <c r="B31" s="551" t="s">
        <v>500</v>
      </c>
      <c r="C31" s="545">
        <f>SUM(C18:C30)</f>
        <v>11227181</v>
      </c>
      <c r="D31" s="545">
        <f>SUM(D18:D30)</f>
        <v>12298011</v>
      </c>
      <c r="E31" s="545">
        <f>SUM(E18:E30)</f>
        <v>11769584</v>
      </c>
      <c r="F31" s="545">
        <f>SUM(F18:F30)</f>
        <v>22336178.43</v>
      </c>
      <c r="G31" s="545">
        <f>SUM(G18:G30)</f>
        <v>16321797.0682</v>
      </c>
    </row>
    <row r="32" spans="1:9" s="477" customFormat="1" ht="18" customHeight="1" x14ac:dyDescent="0.3">
      <c r="A32" s="501"/>
      <c r="B32" s="552" t="s">
        <v>501</v>
      </c>
      <c r="C32" s="553">
        <f>(C16-C31)</f>
        <v>-6473543</v>
      </c>
      <c r="D32" s="553">
        <f>(D16-D31)</f>
        <v>-8151027</v>
      </c>
      <c r="E32" s="553">
        <f>(E16-E31)</f>
        <v>-7439574</v>
      </c>
      <c r="F32" s="553">
        <f>(F16-F31)</f>
        <v>-17752830.43</v>
      </c>
      <c r="G32" s="553">
        <f>(G16-G31)</f>
        <v>-11950158.0682</v>
      </c>
    </row>
    <row r="33" spans="1:8" s="477" customFormat="1" ht="18" customHeight="1" x14ac:dyDescent="0.25">
      <c r="A33" s="501"/>
      <c r="B33" s="508" t="s">
        <v>502</v>
      </c>
      <c r="C33" s="554"/>
      <c r="D33" s="554"/>
      <c r="E33" s="554"/>
      <c r="F33" s="554"/>
      <c r="G33" s="555"/>
    </row>
    <row r="34" spans="1:8" s="477" customFormat="1" ht="18" customHeight="1" x14ac:dyDescent="0.3">
      <c r="A34" s="485" t="s">
        <v>17</v>
      </c>
      <c r="B34" s="512" t="s">
        <v>503</v>
      </c>
      <c r="C34" s="573">
        <v>6165960</v>
      </c>
      <c r="D34" s="573">
        <v>6174213</v>
      </c>
      <c r="E34" s="573">
        <v>6307903</v>
      </c>
      <c r="F34" s="573">
        <v>6266412</v>
      </c>
      <c r="G34" s="573">
        <v>6588013</v>
      </c>
    </row>
    <row r="35" spans="1:8" s="477" customFormat="1" ht="18" customHeight="1" x14ac:dyDescent="0.3">
      <c r="A35" s="485" t="s">
        <v>17</v>
      </c>
      <c r="B35" s="490" t="s">
        <v>504</v>
      </c>
      <c r="C35" s="573">
        <v>79742</v>
      </c>
      <c r="D35" s="573">
        <v>467888</v>
      </c>
      <c r="E35" s="573">
        <v>-436707</v>
      </c>
      <c r="F35" s="573">
        <v>158337</v>
      </c>
      <c r="G35" s="573">
        <v>158337</v>
      </c>
    </row>
    <row r="36" spans="1:8" s="477" customFormat="1" ht="18" customHeight="1" x14ac:dyDescent="0.3">
      <c r="A36" s="485" t="s">
        <v>17</v>
      </c>
      <c r="B36" s="512" t="s">
        <v>505</v>
      </c>
      <c r="C36" s="573"/>
      <c r="D36" s="573"/>
      <c r="E36" s="573"/>
      <c r="F36" s="573"/>
      <c r="G36" s="573"/>
    </row>
    <row r="37" spans="1:8" s="477" customFormat="1" ht="18" customHeight="1" x14ac:dyDescent="0.3">
      <c r="A37" s="542"/>
      <c r="B37" s="556" t="s">
        <v>506</v>
      </c>
      <c r="C37" s="573">
        <v>21000</v>
      </c>
      <c r="D37" s="573">
        <v>39000</v>
      </c>
      <c r="E37" s="573">
        <v>134053</v>
      </c>
      <c r="F37" s="573">
        <v>134053</v>
      </c>
      <c r="G37" s="573">
        <v>134053</v>
      </c>
    </row>
    <row r="38" spans="1:8" s="477" customFormat="1" ht="18" customHeight="1" x14ac:dyDescent="0.3">
      <c r="A38" s="485" t="s">
        <v>17</v>
      </c>
      <c r="B38" s="557" t="s">
        <v>507</v>
      </c>
      <c r="C38" s="573">
        <v>1651803</v>
      </c>
      <c r="D38" s="573">
        <v>3616218</v>
      </c>
      <c r="E38" s="573">
        <v>3482852</v>
      </c>
      <c r="F38" s="573">
        <v>3482852</v>
      </c>
      <c r="G38" s="573">
        <v>3482852</v>
      </c>
      <c r="H38" s="477" t="s">
        <v>13</v>
      </c>
    </row>
    <row r="39" spans="1:8" s="477" customFormat="1" ht="18" customHeight="1" x14ac:dyDescent="0.3">
      <c r="A39" s="511"/>
      <c r="B39" s="557" t="s">
        <v>508</v>
      </c>
      <c r="C39" s="573">
        <v>254975</v>
      </c>
      <c r="D39" s="573">
        <v>227991</v>
      </c>
      <c r="E39" s="573">
        <v>249858</v>
      </c>
      <c r="F39" s="573">
        <v>249858</v>
      </c>
      <c r="G39" s="573">
        <v>249858</v>
      </c>
    </row>
    <row r="40" spans="1:8" s="477" customFormat="1" ht="18" customHeight="1" thickBot="1" x14ac:dyDescent="0.35">
      <c r="A40" s="511"/>
      <c r="B40" s="557" t="s">
        <v>509</v>
      </c>
      <c r="C40" s="574">
        <v>22516</v>
      </c>
      <c r="D40" s="574">
        <v>40864</v>
      </c>
      <c r="E40" s="574">
        <v>135098</v>
      </c>
      <c r="F40" s="574">
        <v>135098</v>
      </c>
      <c r="G40" s="574">
        <v>135098</v>
      </c>
    </row>
    <row r="41" spans="1:8" s="477" customFormat="1" ht="18" customHeight="1" thickTop="1" x14ac:dyDescent="0.3">
      <c r="A41" s="501"/>
      <c r="B41" s="558" t="s">
        <v>510</v>
      </c>
      <c r="C41" s="559">
        <f>SUM(C34:C40)</f>
        <v>8195996</v>
      </c>
      <c r="D41" s="559">
        <f>SUM(D34:D40)</f>
        <v>10566174</v>
      </c>
      <c r="E41" s="559">
        <f>SUM(E34:E40)</f>
        <v>9873057</v>
      </c>
      <c r="F41" s="559">
        <f>SUM(F34:F40)</f>
        <v>10426610</v>
      </c>
      <c r="G41" s="559">
        <f>SUM(G34:G40)</f>
        <v>10748211</v>
      </c>
      <c r="H41" s="572"/>
    </row>
    <row r="42" spans="1:8" s="526" customFormat="1" ht="27.45" customHeight="1" x14ac:dyDescent="0.3">
      <c r="A42" s="560"/>
      <c r="B42" s="561" t="s">
        <v>511</v>
      </c>
      <c r="C42" s="562">
        <f>(C41+C32)</f>
        <v>1722453</v>
      </c>
      <c r="D42" s="562">
        <f>(D41+D32)</f>
        <v>2415147</v>
      </c>
      <c r="E42" s="562">
        <f>(E41+E32)</f>
        <v>2433483</v>
      </c>
      <c r="F42" s="562">
        <f>(F41+F32)</f>
        <v>-7326220.4299999997</v>
      </c>
      <c r="G42" s="562">
        <f>(G41+G32)</f>
        <v>-1201947.0681999996</v>
      </c>
    </row>
    <row r="43" spans="1:8" s="477" customFormat="1" ht="18" customHeight="1" thickBot="1" x14ac:dyDescent="0.35">
      <c r="A43" s="485" t="s">
        <v>17</v>
      </c>
      <c r="B43" s="493" t="s">
        <v>512</v>
      </c>
      <c r="C43" s="575">
        <v>162484</v>
      </c>
      <c r="D43" s="575">
        <v>400135</v>
      </c>
      <c r="E43" s="575">
        <v>1078857</v>
      </c>
      <c r="F43" s="575">
        <v>4176756.49</v>
      </c>
      <c r="G43" s="575">
        <v>300000</v>
      </c>
      <c r="H43" s="572"/>
    </row>
    <row r="44" spans="1:8" s="477" customFormat="1" ht="18" customHeight="1" thickTop="1" thickBot="1" x14ac:dyDescent="0.35">
      <c r="A44" s="485" t="s">
        <v>17</v>
      </c>
      <c r="B44" s="563" t="s">
        <v>513</v>
      </c>
      <c r="C44" s="576">
        <v>111313</v>
      </c>
      <c r="D44" s="576">
        <v>42839</v>
      </c>
      <c r="E44" s="576">
        <v>145867</v>
      </c>
      <c r="F44" s="576">
        <v>145867</v>
      </c>
      <c r="G44" s="576">
        <v>145867</v>
      </c>
    </row>
    <row r="45" spans="1:8" s="477" customFormat="1" ht="18" customHeight="1" thickTop="1" thickBot="1" x14ac:dyDescent="0.35">
      <c r="A45" s="501"/>
      <c r="B45" s="522" t="s">
        <v>514</v>
      </c>
      <c r="C45" s="564">
        <f>SUM(C42:C44)</f>
        <v>1996250</v>
      </c>
      <c r="D45" s="564">
        <f>SUM(D42:D44)</f>
        <v>2858121</v>
      </c>
      <c r="E45" s="564">
        <f>SUM(E42:E44)</f>
        <v>3658207</v>
      </c>
      <c r="F45" s="564">
        <f>SUM(F42:F44)</f>
        <v>-3003596.9399999995</v>
      </c>
      <c r="G45" s="564">
        <f>SUM(G42:G44)</f>
        <v>-756080.06819999963</v>
      </c>
    </row>
    <row r="46" spans="1:8" s="477" customFormat="1" ht="10.5" customHeight="1" thickTop="1" x14ac:dyDescent="0.2">
      <c r="A46" s="525"/>
      <c r="B46" s="526"/>
    </row>
    <row r="47" spans="1:8" s="477" customFormat="1" ht="10.199999999999999" x14ac:dyDescent="0.2">
      <c r="A47" s="525"/>
    </row>
    <row r="48" spans="1:8" s="477" customFormat="1" ht="14.4" x14ac:dyDescent="0.3">
      <c r="A48" s="525"/>
      <c r="B48" s="565"/>
    </row>
    <row r="49" spans="1:1" s="477" customFormat="1" ht="10.199999999999999" x14ac:dyDescent="0.2">
      <c r="A49" s="525"/>
    </row>
    <row r="50" spans="1:1" s="477" customFormat="1" ht="10.199999999999999" x14ac:dyDescent="0.2">
      <c r="A50" s="525"/>
    </row>
    <row r="51" spans="1:1" s="477" customFormat="1" ht="10.199999999999999" x14ac:dyDescent="0.2">
      <c r="A51" s="525"/>
    </row>
    <row r="52" spans="1:1" s="477" customFormat="1" ht="10.199999999999999" x14ac:dyDescent="0.2">
      <c r="A52" s="525"/>
    </row>
    <row r="53" spans="1:1" s="477" customFormat="1" ht="10.199999999999999" x14ac:dyDescent="0.2">
      <c r="A53" s="525"/>
    </row>
    <row r="54" spans="1:1" s="477" customFormat="1" ht="10.199999999999999" x14ac:dyDescent="0.2">
      <c r="A54" s="525"/>
    </row>
    <row r="55" spans="1:1" s="477" customFormat="1" ht="10.199999999999999" x14ac:dyDescent="0.2">
      <c r="A55" s="525"/>
    </row>
    <row r="56" spans="1:1" s="477" customFormat="1" ht="10.199999999999999" x14ac:dyDescent="0.2">
      <c r="A56" s="525"/>
    </row>
    <row r="57" spans="1:1" s="477" customFormat="1" ht="10.199999999999999" x14ac:dyDescent="0.2">
      <c r="A57" s="525"/>
    </row>
    <row r="58" spans="1:1" s="477" customFormat="1" ht="10.199999999999999" x14ac:dyDescent="0.2">
      <c r="A58" s="525"/>
    </row>
    <row r="59" spans="1:1" s="477" customFormat="1" ht="10.199999999999999" x14ac:dyDescent="0.2">
      <c r="A59" s="525"/>
    </row>
    <row r="60" spans="1:1" s="477" customFormat="1" ht="10.199999999999999" x14ac:dyDescent="0.2">
      <c r="A60" s="525"/>
    </row>
    <row r="61" spans="1:1" s="477" customFormat="1" ht="10.199999999999999" x14ac:dyDescent="0.2">
      <c r="A61" s="525"/>
    </row>
    <row r="62" spans="1:1" s="477" customFormat="1" ht="10.199999999999999" x14ac:dyDescent="0.2">
      <c r="A62" s="525"/>
    </row>
    <row r="63" spans="1:1" s="477" customFormat="1" ht="10.199999999999999" x14ac:dyDescent="0.2">
      <c r="A63" s="525"/>
    </row>
    <row r="64" spans="1:1" s="477" customFormat="1" ht="10.199999999999999" x14ac:dyDescent="0.2">
      <c r="A64" s="525"/>
    </row>
    <row r="65" spans="1:1" s="477" customFormat="1" ht="10.199999999999999" x14ac:dyDescent="0.2">
      <c r="A65" s="525"/>
    </row>
    <row r="66" spans="1:1" s="477" customFormat="1" ht="10.199999999999999" x14ac:dyDescent="0.2">
      <c r="A66" s="525"/>
    </row>
    <row r="67" spans="1:1" s="477" customFormat="1" ht="10.199999999999999" x14ac:dyDescent="0.2">
      <c r="A67" s="525"/>
    </row>
    <row r="68" spans="1:1" s="477" customFormat="1" ht="10.199999999999999" x14ac:dyDescent="0.2">
      <c r="A68" s="525"/>
    </row>
    <row r="69" spans="1:1" s="477" customFormat="1" ht="10.199999999999999" x14ac:dyDescent="0.2">
      <c r="A69" s="525"/>
    </row>
    <row r="70" spans="1:1" s="477" customFormat="1" ht="10.199999999999999" x14ac:dyDescent="0.2">
      <c r="A70" s="525"/>
    </row>
    <row r="71" spans="1:1" s="477" customFormat="1" ht="10.199999999999999" x14ac:dyDescent="0.2">
      <c r="A71" s="525"/>
    </row>
    <row r="72" spans="1:1" s="477" customFormat="1" ht="10.199999999999999" x14ac:dyDescent="0.2">
      <c r="A72" s="525"/>
    </row>
    <row r="73" spans="1:1" s="477" customFormat="1" ht="10.199999999999999" x14ac:dyDescent="0.2">
      <c r="A73" s="525"/>
    </row>
    <row r="74" spans="1:1" s="477" customFormat="1" ht="10.199999999999999" x14ac:dyDescent="0.2">
      <c r="A74" s="525"/>
    </row>
    <row r="75" spans="1:1" s="477" customFormat="1" ht="10.199999999999999" x14ac:dyDescent="0.2">
      <c r="A75" s="525"/>
    </row>
    <row r="76" spans="1:1" s="477" customFormat="1" ht="10.199999999999999" x14ac:dyDescent="0.2">
      <c r="A76" s="525"/>
    </row>
    <row r="77" spans="1:1" s="477" customFormat="1" ht="10.199999999999999" x14ac:dyDescent="0.2">
      <c r="A77" s="525"/>
    </row>
    <row r="78" spans="1:1" s="477" customFormat="1" ht="10.199999999999999" x14ac:dyDescent="0.2">
      <c r="A78" s="525"/>
    </row>
    <row r="79" spans="1:1" s="477" customFormat="1" ht="10.199999999999999" x14ac:dyDescent="0.2">
      <c r="A79" s="525"/>
    </row>
    <row r="80" spans="1:1" s="477" customFormat="1" ht="10.199999999999999" x14ac:dyDescent="0.2">
      <c r="A80" s="525"/>
    </row>
    <row r="81" spans="1:1" s="477" customFormat="1" ht="10.199999999999999" x14ac:dyDescent="0.2">
      <c r="A81" s="525"/>
    </row>
    <row r="82" spans="1:1" s="477" customFormat="1" ht="10.199999999999999" x14ac:dyDescent="0.2">
      <c r="A82" s="525"/>
    </row>
    <row r="83" spans="1:1" s="477" customFormat="1" ht="10.199999999999999" x14ac:dyDescent="0.2">
      <c r="A83" s="525"/>
    </row>
    <row r="84" spans="1:1" s="477" customFormat="1" ht="10.199999999999999" x14ac:dyDescent="0.2">
      <c r="A84" s="525"/>
    </row>
    <row r="85" spans="1:1" s="477" customFormat="1" ht="10.199999999999999" x14ac:dyDescent="0.2">
      <c r="A85" s="525"/>
    </row>
    <row r="86" spans="1:1" s="477" customFormat="1" ht="10.199999999999999" x14ac:dyDescent="0.2">
      <c r="A86" s="525"/>
    </row>
    <row r="87" spans="1:1" s="477" customFormat="1" ht="10.199999999999999" x14ac:dyDescent="0.2">
      <c r="A87" s="525"/>
    </row>
    <row r="88" spans="1:1" s="477" customFormat="1" ht="10.199999999999999" x14ac:dyDescent="0.2">
      <c r="A88" s="525"/>
    </row>
    <row r="89" spans="1:1" s="477" customFormat="1" ht="10.199999999999999" x14ac:dyDescent="0.2">
      <c r="A89" s="525"/>
    </row>
    <row r="90" spans="1:1" s="477" customFormat="1" ht="10.199999999999999" x14ac:dyDescent="0.2">
      <c r="A90" s="525"/>
    </row>
    <row r="91" spans="1:1" s="477" customFormat="1" ht="10.199999999999999" x14ac:dyDescent="0.2">
      <c r="A91" s="525"/>
    </row>
    <row r="92" spans="1:1" s="477" customFormat="1" ht="10.199999999999999" x14ac:dyDescent="0.2">
      <c r="A92" s="525"/>
    </row>
    <row r="93" spans="1:1" s="477" customFormat="1" ht="10.199999999999999" x14ac:dyDescent="0.2">
      <c r="A93" s="525"/>
    </row>
    <row r="94" spans="1:1" s="477" customFormat="1" ht="10.199999999999999" x14ac:dyDescent="0.2">
      <c r="A94" s="525"/>
    </row>
    <row r="95" spans="1:1" s="477" customFormat="1" ht="10.199999999999999" x14ac:dyDescent="0.2">
      <c r="A95" s="525"/>
    </row>
    <row r="96" spans="1:1" s="477" customFormat="1" ht="10.199999999999999" x14ac:dyDescent="0.2">
      <c r="A96" s="525"/>
    </row>
    <row r="97" spans="1:1" s="477" customFormat="1" ht="10.199999999999999" x14ac:dyDescent="0.2">
      <c r="A97" s="525"/>
    </row>
    <row r="98" spans="1:1" s="477" customFormat="1" ht="10.199999999999999" x14ac:dyDescent="0.2">
      <c r="A98" s="525"/>
    </row>
    <row r="99" spans="1:1" s="477" customFormat="1" ht="10.199999999999999" x14ac:dyDescent="0.2">
      <c r="A99" s="525"/>
    </row>
    <row r="100" spans="1:1" s="477" customFormat="1" ht="10.199999999999999" x14ac:dyDescent="0.2">
      <c r="A100" s="525"/>
    </row>
    <row r="101" spans="1:1" s="477" customFormat="1" ht="10.199999999999999" x14ac:dyDescent="0.2">
      <c r="A101" s="525"/>
    </row>
    <row r="102" spans="1:1" s="477" customFormat="1" ht="10.199999999999999" x14ac:dyDescent="0.2">
      <c r="A102" s="525"/>
    </row>
    <row r="103" spans="1:1" s="477" customFormat="1" ht="10.199999999999999" x14ac:dyDescent="0.2">
      <c r="A103" s="525"/>
    </row>
    <row r="104" spans="1:1" s="477" customFormat="1" ht="10.199999999999999" x14ac:dyDescent="0.2">
      <c r="A104" s="525"/>
    </row>
    <row r="105" spans="1:1" s="477" customFormat="1" ht="10.199999999999999" x14ac:dyDescent="0.2">
      <c r="A105" s="525"/>
    </row>
    <row r="106" spans="1:1" s="477" customFormat="1" ht="10.199999999999999" x14ac:dyDescent="0.2">
      <c r="A106" s="525"/>
    </row>
    <row r="107" spans="1:1" s="477" customFormat="1" ht="10.199999999999999" x14ac:dyDescent="0.2">
      <c r="A107" s="525"/>
    </row>
    <row r="108" spans="1:1" s="477" customFormat="1" ht="10.199999999999999" x14ac:dyDescent="0.2">
      <c r="A108" s="525"/>
    </row>
    <row r="109" spans="1:1" s="477" customFormat="1" ht="10.199999999999999" x14ac:dyDescent="0.2">
      <c r="A109" s="525"/>
    </row>
    <row r="110" spans="1:1" s="477" customFormat="1" ht="10.199999999999999" x14ac:dyDescent="0.2">
      <c r="A110" s="525"/>
    </row>
    <row r="111" spans="1:1" s="477" customFormat="1" ht="10.199999999999999" x14ac:dyDescent="0.2">
      <c r="A111" s="525"/>
    </row>
    <row r="112" spans="1:1" s="477" customFormat="1" ht="10.199999999999999" x14ac:dyDescent="0.2">
      <c r="A112" s="525"/>
    </row>
    <row r="113" spans="1:1" s="477" customFormat="1" ht="10.199999999999999" x14ac:dyDescent="0.2">
      <c r="A113" s="525"/>
    </row>
    <row r="114" spans="1:1" s="477" customFormat="1" ht="10.199999999999999" x14ac:dyDescent="0.2">
      <c r="A114" s="525"/>
    </row>
    <row r="115" spans="1:1" s="477" customFormat="1" ht="10.199999999999999" x14ac:dyDescent="0.2">
      <c r="A115" s="525"/>
    </row>
    <row r="116" spans="1:1" s="477" customFormat="1" ht="10.199999999999999" x14ac:dyDescent="0.2">
      <c r="A116" s="525"/>
    </row>
    <row r="117" spans="1:1" s="477" customFormat="1" ht="10.199999999999999" x14ac:dyDescent="0.2">
      <c r="A117" s="525"/>
    </row>
    <row r="118" spans="1:1" s="477" customFormat="1" ht="10.199999999999999" x14ac:dyDescent="0.2">
      <c r="A118" s="525"/>
    </row>
  </sheetData>
  <sheetProtection insertColumns="0" insertRows="0"/>
  <mergeCells count="3">
    <mergeCell ref="A3:B3"/>
    <mergeCell ref="A1:G1"/>
    <mergeCell ref="A2:G2"/>
  </mergeCells>
  <printOptions horizontalCentered="1"/>
  <pageMargins left="0.25" right="0.25" top="0.26" bottom="0.25" header="0.37" footer="0"/>
  <pageSetup scale="76" orientation="portrait" r:id="rId1"/>
  <headerFooter alignWithMargins="0">
    <oddFooter>&amp;L&amp;"Garamond,Regular"Revised October 2018&amp;C&amp;"Garamond,Regular"14</oddFooter>
  </headerFooter>
  <colBreaks count="1" manualBreakCount="1">
    <brk id="4" max="1048575" man="1"/>
  </colBreaks>
  <ignoredErrors>
    <ignoredError sqref="F18:G18 F19:F20" unlockedFormula="1"/>
  </ignoredError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2E403-F171-4FA9-8F3E-38AF6EC59CFB}">
  <sheetPr>
    <pageSetUpPr fitToPage="1"/>
  </sheetPr>
  <dimension ref="A1:T116"/>
  <sheetViews>
    <sheetView zoomScaleNormal="100" workbookViewId="0">
      <pane xSplit="2" ySplit="4" topLeftCell="C38" activePane="bottomRight" state="frozen"/>
      <selection pane="topRight" activeCell="C1" sqref="C1"/>
      <selection pane="bottomLeft" activeCell="A5" sqref="A5"/>
      <selection pane="bottomRight" activeCell="H31" sqref="H31"/>
    </sheetView>
  </sheetViews>
  <sheetFormatPr defaultColWidth="9.109375" defaultRowHeight="13.2" x14ac:dyDescent="0.25"/>
  <cols>
    <col min="1" max="1" width="3.6640625" style="567" customWidth="1"/>
    <col min="2" max="2" width="43" style="476" customWidth="1"/>
    <col min="3" max="3" width="14.88671875" style="476" customWidth="1"/>
    <col min="4" max="4" width="12.88671875" style="476" customWidth="1"/>
    <col min="5" max="5" width="12.44140625" style="476" customWidth="1"/>
    <col min="6" max="6" width="14.44140625" style="476" customWidth="1"/>
    <col min="7" max="7" width="13.88671875" style="476" customWidth="1"/>
    <col min="8" max="16384" width="9.109375" style="476"/>
  </cols>
  <sheetData>
    <row r="1" spans="1:19" ht="15.6" x14ac:dyDescent="0.3">
      <c r="A1" s="725" t="s">
        <v>466</v>
      </c>
      <c r="B1" s="725"/>
      <c r="C1" s="725"/>
      <c r="D1" s="725"/>
      <c r="E1" s="725"/>
      <c r="F1" s="725"/>
      <c r="G1" s="725"/>
    </row>
    <row r="2" spans="1:19" ht="15.6" x14ac:dyDescent="0.3">
      <c r="A2" s="726" t="s">
        <v>515</v>
      </c>
      <c r="B2" s="726"/>
      <c r="C2" s="726"/>
      <c r="D2" s="726"/>
      <c r="E2" s="726"/>
      <c r="F2" s="726"/>
      <c r="G2" s="726"/>
      <c r="H2" s="477"/>
      <c r="I2" s="477"/>
      <c r="J2" s="477"/>
      <c r="K2" s="477"/>
      <c r="L2" s="477"/>
      <c r="M2" s="477"/>
      <c r="N2" s="477"/>
      <c r="O2" s="477"/>
    </row>
    <row r="3" spans="1:19" s="479" customFormat="1" ht="34.5" customHeight="1" x14ac:dyDescent="0.25">
      <c r="A3" s="724" t="s">
        <v>516</v>
      </c>
      <c r="B3" s="724"/>
      <c r="C3" s="478" t="s">
        <v>517</v>
      </c>
      <c r="D3" s="478" t="s">
        <v>518</v>
      </c>
      <c r="E3" s="478" t="s">
        <v>519</v>
      </c>
      <c r="F3" s="724" t="s">
        <v>520</v>
      </c>
      <c r="G3" s="724"/>
      <c r="H3" s="477"/>
      <c r="I3" s="477"/>
      <c r="J3" s="477"/>
      <c r="K3" s="477"/>
      <c r="L3" s="477"/>
      <c r="M3" s="477"/>
      <c r="N3" s="477"/>
      <c r="O3" s="477"/>
    </row>
    <row r="4" spans="1:19" s="479" customFormat="1" ht="16.649999999999999" customHeight="1" x14ac:dyDescent="0.25">
      <c r="A4" s="480"/>
      <c r="B4" s="481" t="s">
        <v>521</v>
      </c>
      <c r="C4" s="482"/>
      <c r="D4" s="482"/>
      <c r="E4" s="483"/>
      <c r="F4" s="483"/>
      <c r="G4" s="484"/>
      <c r="H4" s="477"/>
      <c r="I4" s="477"/>
      <c r="J4" s="477"/>
      <c r="K4" s="477"/>
      <c r="L4" s="477"/>
      <c r="M4" s="477"/>
      <c r="N4" s="477"/>
      <c r="O4" s="477"/>
    </row>
    <row r="5" spans="1:19" s="477" customFormat="1" ht="18" customHeight="1" x14ac:dyDescent="0.25">
      <c r="A5" s="485" t="s">
        <v>17</v>
      </c>
      <c r="B5" s="486" t="s">
        <v>522</v>
      </c>
      <c r="C5" s="487">
        <v>4689140</v>
      </c>
      <c r="D5" s="487">
        <v>5664015</v>
      </c>
      <c r="E5" s="488">
        <v>6353565</v>
      </c>
      <c r="F5" s="489">
        <f>IF(C5=0,"-",(D5-C5)/C5)</f>
        <v>0.20790059584486709</v>
      </c>
      <c r="G5" s="489">
        <f>IF(D5=0,"-",(E5-D5)/D5)</f>
        <v>0.12174226233511035</v>
      </c>
    </row>
    <row r="6" spans="1:19" s="477" customFormat="1" ht="18" customHeight="1" x14ac:dyDescent="0.25">
      <c r="A6" s="485" t="s">
        <v>17</v>
      </c>
      <c r="B6" s="486" t="s">
        <v>523</v>
      </c>
      <c r="C6" s="487">
        <v>17977</v>
      </c>
      <c r="D6" s="487">
        <v>951</v>
      </c>
      <c r="E6" s="488">
        <v>502681</v>
      </c>
      <c r="F6" s="489">
        <f t="shared" ref="F6:G16" si="0">IF(C6=0,"-",(D6-C6)/C6)</f>
        <v>-0.94709907103521163</v>
      </c>
      <c r="G6" s="489">
        <f t="shared" si="0"/>
        <v>527.58149316508934</v>
      </c>
    </row>
    <row r="7" spans="1:19" s="477" customFormat="1" ht="18" customHeight="1" x14ac:dyDescent="0.25">
      <c r="A7" s="485" t="s">
        <v>17</v>
      </c>
      <c r="B7" s="486" t="s">
        <v>524</v>
      </c>
      <c r="C7" s="487"/>
      <c r="D7" s="487"/>
      <c r="E7" s="488"/>
      <c r="F7" s="489" t="str">
        <f t="shared" si="0"/>
        <v>-</v>
      </c>
      <c r="G7" s="489" t="str">
        <f t="shared" si="0"/>
        <v>-</v>
      </c>
    </row>
    <row r="8" spans="1:19" s="477" customFormat="1" ht="18" customHeight="1" x14ac:dyDescent="0.25">
      <c r="A8" s="485" t="s">
        <v>17</v>
      </c>
      <c r="B8" s="486" t="s">
        <v>525</v>
      </c>
      <c r="C8" s="487">
        <v>379483</v>
      </c>
      <c r="D8" s="487">
        <v>1311115</v>
      </c>
      <c r="E8" s="488">
        <v>1264700</v>
      </c>
      <c r="F8" s="489">
        <f t="shared" si="0"/>
        <v>2.4550032544277345</v>
      </c>
      <c r="G8" s="489">
        <f t="shared" si="0"/>
        <v>-3.5401166182981662E-2</v>
      </c>
    </row>
    <row r="9" spans="1:19" s="477" customFormat="1" ht="18" customHeight="1" x14ac:dyDescent="0.25">
      <c r="A9" s="485" t="s">
        <v>17</v>
      </c>
      <c r="B9" s="486" t="s">
        <v>526</v>
      </c>
      <c r="C9" s="487">
        <v>125328</v>
      </c>
      <c r="D9" s="487">
        <v>119526</v>
      </c>
      <c r="E9" s="488">
        <v>112902</v>
      </c>
      <c r="F9" s="489">
        <f t="shared" si="0"/>
        <v>-4.6294523171198775E-2</v>
      </c>
      <c r="G9" s="489">
        <f t="shared" si="0"/>
        <v>-5.5418904673460168E-2</v>
      </c>
    </row>
    <row r="10" spans="1:19" s="477" customFormat="1" ht="18" customHeight="1" x14ac:dyDescent="0.25">
      <c r="A10" s="485" t="s">
        <v>17</v>
      </c>
      <c r="B10" s="486" t="s">
        <v>527</v>
      </c>
      <c r="C10" s="487"/>
      <c r="D10" s="487"/>
      <c r="E10" s="487"/>
      <c r="F10" s="489" t="str">
        <f t="shared" si="0"/>
        <v>-</v>
      </c>
      <c r="G10" s="489" t="str">
        <f t="shared" si="0"/>
        <v>-</v>
      </c>
    </row>
    <row r="11" spans="1:19" s="477" customFormat="1" ht="18" customHeight="1" x14ac:dyDescent="0.25">
      <c r="A11" s="485" t="s">
        <v>17</v>
      </c>
      <c r="B11" s="490" t="s">
        <v>528</v>
      </c>
      <c r="C11" s="488">
        <v>1442596</v>
      </c>
      <c r="D11" s="488">
        <v>1917388</v>
      </c>
      <c r="E11" s="488">
        <v>1712856</v>
      </c>
      <c r="F11" s="489">
        <f t="shared" si="0"/>
        <v>0.32912333044040049</v>
      </c>
      <c r="G11" s="489">
        <f t="shared" si="0"/>
        <v>-0.10667220197476984</v>
      </c>
    </row>
    <row r="12" spans="1:19" s="477" customFormat="1" ht="18" customHeight="1" x14ac:dyDescent="0.25">
      <c r="A12" s="485" t="s">
        <v>17</v>
      </c>
      <c r="B12" s="490" t="s">
        <v>529</v>
      </c>
      <c r="C12" s="488"/>
      <c r="D12" s="488"/>
      <c r="E12" s="488"/>
      <c r="F12" s="489" t="str">
        <f t="shared" si="0"/>
        <v>-</v>
      </c>
      <c r="G12" s="489" t="str">
        <f t="shared" si="0"/>
        <v>-</v>
      </c>
    </row>
    <row r="13" spans="1:19" s="477" customFormat="1" ht="18" customHeight="1" x14ac:dyDescent="0.25">
      <c r="A13" s="485" t="s">
        <v>17</v>
      </c>
      <c r="B13" s="491" t="s">
        <v>530</v>
      </c>
      <c r="C13" s="492"/>
      <c r="D13" s="492"/>
      <c r="E13" s="492"/>
      <c r="F13" s="489" t="str">
        <f t="shared" si="0"/>
        <v>-</v>
      </c>
      <c r="G13" s="489" t="str">
        <f t="shared" si="0"/>
        <v>-</v>
      </c>
    </row>
    <row r="14" spans="1:19" s="477" customFormat="1" ht="18" customHeight="1" x14ac:dyDescent="0.25">
      <c r="A14" s="485" t="s">
        <v>17</v>
      </c>
      <c r="B14" s="491" t="s">
        <v>531</v>
      </c>
      <c r="C14" s="492">
        <v>4231845</v>
      </c>
      <c r="D14" s="492">
        <v>4737592</v>
      </c>
      <c r="E14" s="492">
        <v>4850199</v>
      </c>
      <c r="F14" s="489">
        <f t="shared" si="0"/>
        <v>0.11950981191418873</v>
      </c>
      <c r="G14" s="489">
        <f t="shared" si="0"/>
        <v>2.3768826019631914E-2</v>
      </c>
    </row>
    <row r="15" spans="1:19" s="477" customFormat="1" ht="18" customHeight="1" thickBot="1" x14ac:dyDescent="0.3">
      <c r="A15" s="485" t="s">
        <v>17</v>
      </c>
      <c r="B15" s="493" t="s">
        <v>532</v>
      </c>
      <c r="C15" s="494">
        <v>744920</v>
      </c>
      <c r="D15" s="494">
        <v>2419817</v>
      </c>
      <c r="E15" s="494">
        <v>2323493</v>
      </c>
      <c r="F15" s="495">
        <f t="shared" si="0"/>
        <v>2.2484253342640819</v>
      </c>
      <c r="G15" s="495">
        <f t="shared" si="0"/>
        <v>-3.9806315932155202E-2</v>
      </c>
    </row>
    <row r="16" spans="1:19" s="500" customFormat="1" ht="18" customHeight="1" thickTop="1" x14ac:dyDescent="0.3">
      <c r="A16" s="496"/>
      <c r="B16" s="497" t="s">
        <v>533</v>
      </c>
      <c r="C16" s="498">
        <f>SUM(C5:C15)</f>
        <v>11631289</v>
      </c>
      <c r="D16" s="498">
        <f>SUM(D5:D15)</f>
        <v>16170404</v>
      </c>
      <c r="E16" s="498">
        <f>SUM(E5:E15)</f>
        <v>17120396</v>
      </c>
      <c r="F16" s="499">
        <f t="shared" si="0"/>
        <v>0.39025038411477869</v>
      </c>
      <c r="G16" s="499">
        <f t="shared" si="0"/>
        <v>5.8748810481172892E-2</v>
      </c>
      <c r="H16" s="477"/>
      <c r="I16" s="477"/>
      <c r="J16" s="568"/>
      <c r="K16" s="477"/>
      <c r="L16" s="477"/>
      <c r="M16" s="477"/>
      <c r="N16" s="477"/>
      <c r="O16" s="477"/>
      <c r="P16" s="477"/>
      <c r="Q16" s="477"/>
      <c r="R16" s="477"/>
      <c r="S16" s="477"/>
    </row>
    <row r="17" spans="1:20" s="477" customFormat="1" ht="18" customHeight="1" x14ac:dyDescent="0.25">
      <c r="A17" s="501"/>
      <c r="B17" s="502" t="s">
        <v>534</v>
      </c>
      <c r="G17" s="503"/>
    </row>
    <row r="18" spans="1:20" s="477" customFormat="1" ht="18" customHeight="1" x14ac:dyDescent="0.25">
      <c r="A18" s="485" t="s">
        <v>17</v>
      </c>
      <c r="B18" s="490" t="s">
        <v>535</v>
      </c>
      <c r="C18" s="488">
        <v>446964</v>
      </c>
      <c r="D18" s="488">
        <v>481164</v>
      </c>
      <c r="E18" s="488">
        <v>624621</v>
      </c>
      <c r="F18" s="489">
        <f>IF(C18=0,"-",(D18-C18)/C18)</f>
        <v>7.6516229494992885E-2</v>
      </c>
      <c r="G18" s="489">
        <f>IF(D18=0,"-",(E18-D18)/D18)</f>
        <v>0.29814574656458087</v>
      </c>
    </row>
    <row r="19" spans="1:20" s="477" customFormat="1" ht="18" customHeight="1" x14ac:dyDescent="0.25">
      <c r="A19" s="485" t="s">
        <v>17</v>
      </c>
      <c r="B19" s="490" t="s">
        <v>536</v>
      </c>
      <c r="C19" s="488">
        <v>275391</v>
      </c>
      <c r="D19" s="488">
        <v>397994</v>
      </c>
      <c r="E19" s="487">
        <v>440112</v>
      </c>
      <c r="F19" s="489">
        <f t="shared" ref="F19:G27" si="1">IF(C19=0,"-",(D19-C19)/C19)</f>
        <v>0.44519610299537749</v>
      </c>
      <c r="G19" s="489">
        <f t="shared" si="1"/>
        <v>0.10582571596556732</v>
      </c>
    </row>
    <row r="20" spans="1:20" s="477" customFormat="1" ht="18" customHeight="1" x14ac:dyDescent="0.25">
      <c r="A20" s="485" t="s">
        <v>17</v>
      </c>
      <c r="B20" s="490" t="s">
        <v>537</v>
      </c>
      <c r="C20" s="487">
        <v>63961</v>
      </c>
      <c r="D20" s="488">
        <v>40348</v>
      </c>
      <c r="E20" s="504">
        <v>56745</v>
      </c>
      <c r="F20" s="489">
        <f t="shared" si="1"/>
        <v>-0.36917809290036113</v>
      </c>
      <c r="G20" s="489">
        <f t="shared" si="1"/>
        <v>0.40638941211460294</v>
      </c>
    </row>
    <row r="21" spans="1:20" s="477" customFormat="1" ht="18" customHeight="1" x14ac:dyDescent="0.25">
      <c r="A21" s="485" t="s">
        <v>17</v>
      </c>
      <c r="B21" s="490" t="s">
        <v>538</v>
      </c>
      <c r="C21" s="487"/>
      <c r="D21" s="488"/>
      <c r="E21" s="504"/>
      <c r="F21" s="489" t="str">
        <f t="shared" si="1"/>
        <v>-</v>
      </c>
      <c r="G21" s="489" t="str">
        <f t="shared" si="1"/>
        <v>-</v>
      </c>
    </row>
    <row r="22" spans="1:20" s="477" customFormat="1" ht="18" customHeight="1" x14ac:dyDescent="0.25">
      <c r="A22" s="485" t="s">
        <v>17</v>
      </c>
      <c r="B22" s="490" t="s">
        <v>539</v>
      </c>
      <c r="C22" s="487"/>
      <c r="D22" s="488"/>
      <c r="E22" s="505"/>
      <c r="F22" s="489" t="str">
        <f t="shared" si="1"/>
        <v>-</v>
      </c>
      <c r="G22" s="489" t="str">
        <f t="shared" si="1"/>
        <v>-</v>
      </c>
    </row>
    <row r="23" spans="1:20" s="477" customFormat="1" ht="18" customHeight="1" x14ac:dyDescent="0.25">
      <c r="A23" s="485" t="s">
        <v>17</v>
      </c>
      <c r="B23" s="486" t="s">
        <v>540</v>
      </c>
      <c r="C23" s="487"/>
      <c r="D23" s="488"/>
      <c r="E23" s="505"/>
      <c r="F23" s="489" t="str">
        <f t="shared" si="1"/>
        <v>-</v>
      </c>
      <c r="G23" s="489" t="str">
        <f t="shared" si="1"/>
        <v>-</v>
      </c>
    </row>
    <row r="24" spans="1:20" s="477" customFormat="1" ht="18" customHeight="1" x14ac:dyDescent="0.25">
      <c r="A24" s="485" t="s">
        <v>17</v>
      </c>
      <c r="B24" s="490" t="s">
        <v>541</v>
      </c>
      <c r="C24" s="488">
        <v>313709</v>
      </c>
      <c r="D24" s="488">
        <v>273360</v>
      </c>
      <c r="E24" s="505">
        <v>216615</v>
      </c>
      <c r="F24" s="489">
        <f t="shared" si="1"/>
        <v>-0.12861919804659733</v>
      </c>
      <c r="G24" s="489">
        <f t="shared" si="1"/>
        <v>-0.20758340649692714</v>
      </c>
    </row>
    <row r="25" spans="1:20" s="477" customFormat="1" ht="18" customHeight="1" x14ac:dyDescent="0.25">
      <c r="A25" s="485" t="s">
        <v>17</v>
      </c>
      <c r="B25" s="490" t="s">
        <v>542</v>
      </c>
      <c r="C25" s="488">
        <v>28047</v>
      </c>
      <c r="D25" s="488"/>
      <c r="E25" s="505"/>
      <c r="F25" s="489">
        <f t="shared" si="1"/>
        <v>-1</v>
      </c>
      <c r="G25" s="489" t="str">
        <f t="shared" si="1"/>
        <v>-</v>
      </c>
    </row>
    <row r="26" spans="1:20" s="477" customFormat="1" ht="18" customHeight="1" thickBot="1" x14ac:dyDescent="0.3">
      <c r="A26" s="485" t="s">
        <v>17</v>
      </c>
      <c r="B26" s="506" t="s">
        <v>543</v>
      </c>
      <c r="C26" s="494">
        <v>12770855</v>
      </c>
      <c r="D26" s="494">
        <v>14426056</v>
      </c>
      <c r="E26" s="494">
        <v>9947989</v>
      </c>
      <c r="F26" s="495">
        <f t="shared" si="1"/>
        <v>0.12960768875693915</v>
      </c>
      <c r="G26" s="495">
        <f t="shared" si="1"/>
        <v>-0.31041519594822037</v>
      </c>
    </row>
    <row r="27" spans="1:20" s="500" customFormat="1" ht="18" customHeight="1" thickTop="1" x14ac:dyDescent="0.3">
      <c r="A27" s="496"/>
      <c r="B27" s="507" t="s">
        <v>544</v>
      </c>
      <c r="C27" s="498">
        <f>SUM(C18:C26)</f>
        <v>13898927</v>
      </c>
      <c r="D27" s="498">
        <f>SUM(D18:D26)</f>
        <v>15618922</v>
      </c>
      <c r="E27" s="498">
        <f>SUM(E18:E26)</f>
        <v>11286082</v>
      </c>
      <c r="F27" s="499">
        <f t="shared" si="1"/>
        <v>0.12375020028524504</v>
      </c>
      <c r="G27" s="499">
        <f t="shared" si="1"/>
        <v>-0.27740967014240803</v>
      </c>
      <c r="H27" s="477"/>
      <c r="I27" s="477"/>
      <c r="J27" s="477"/>
      <c r="K27" s="477"/>
      <c r="L27" s="477"/>
      <c r="M27" s="477"/>
      <c r="N27" s="477"/>
      <c r="O27" s="477"/>
      <c r="P27" s="477"/>
      <c r="Q27" s="477"/>
      <c r="R27" s="477"/>
      <c r="S27" s="477"/>
      <c r="T27" s="477"/>
    </row>
    <row r="28" spans="1:20" s="477" customFormat="1" ht="18" customHeight="1" x14ac:dyDescent="0.25">
      <c r="A28" s="501"/>
      <c r="B28" s="508" t="s">
        <v>545</v>
      </c>
      <c r="C28" s="509"/>
      <c r="D28" s="509"/>
      <c r="E28" s="509"/>
      <c r="F28" s="509"/>
      <c r="G28" s="510"/>
    </row>
    <row r="29" spans="1:20" s="477" customFormat="1" ht="18" customHeight="1" x14ac:dyDescent="0.3">
      <c r="A29" s="511"/>
      <c r="B29" s="512" t="s">
        <v>546</v>
      </c>
      <c r="C29" s="513"/>
      <c r="D29" s="513"/>
      <c r="E29" s="513"/>
      <c r="F29" s="489"/>
      <c r="G29" s="514"/>
    </row>
    <row r="30" spans="1:20" s="477" customFormat="1" ht="18" customHeight="1" x14ac:dyDescent="0.3">
      <c r="A30" s="465"/>
      <c r="B30" s="515" t="s">
        <v>547</v>
      </c>
      <c r="C30" s="577">
        <v>-7560726</v>
      </c>
      <c r="D30" s="577">
        <v>5788497</v>
      </c>
      <c r="E30" s="577">
        <v>-422101</v>
      </c>
      <c r="F30" s="489">
        <f t="shared" ref="F30:G32" si="2">IF(C30=0,"-",(D30-C30)/C30)</f>
        <v>-1.7656006843787224</v>
      </c>
      <c r="G30" s="489">
        <f t="shared" si="2"/>
        <v>-1.0729206562601656</v>
      </c>
    </row>
    <row r="31" spans="1:20" s="477" customFormat="1" ht="18" customHeight="1" x14ac:dyDescent="0.3">
      <c r="A31" s="485" t="s">
        <v>17</v>
      </c>
      <c r="B31" s="512" t="s">
        <v>548</v>
      </c>
      <c r="C31" s="577"/>
      <c r="D31" s="577"/>
      <c r="E31" s="577"/>
      <c r="F31" s="489" t="str">
        <f t="shared" si="2"/>
        <v>-</v>
      </c>
      <c r="G31" s="489" t="str">
        <f t="shared" si="2"/>
        <v>-</v>
      </c>
    </row>
    <row r="32" spans="1:20" s="477" customFormat="1" ht="18" customHeight="1" x14ac:dyDescent="0.3">
      <c r="A32" s="511"/>
      <c r="B32" s="516" t="s">
        <v>549</v>
      </c>
      <c r="C32" s="578">
        <f>C30+C31</f>
        <v>-7560726</v>
      </c>
      <c r="D32" s="578">
        <f>D30+D31</f>
        <v>5788497</v>
      </c>
      <c r="E32" s="578">
        <f>E30+E31</f>
        <v>-422101</v>
      </c>
      <c r="F32" s="489">
        <f t="shared" si="2"/>
        <v>-1.7656006843787224</v>
      </c>
      <c r="G32" s="489">
        <f t="shared" si="2"/>
        <v>-1.0729206562601656</v>
      </c>
    </row>
    <row r="33" spans="1:7" s="477" customFormat="1" ht="18" customHeight="1" x14ac:dyDescent="0.3">
      <c r="A33" s="511"/>
      <c r="B33" s="497" t="s">
        <v>550</v>
      </c>
      <c r="C33" s="579"/>
      <c r="D33" s="580"/>
      <c r="E33" s="580"/>
      <c r="F33" s="517"/>
      <c r="G33" s="517"/>
    </row>
    <row r="34" spans="1:7" s="477" customFormat="1" ht="18" customHeight="1" x14ac:dyDescent="0.3">
      <c r="A34" s="465"/>
      <c r="B34" s="490" t="s">
        <v>551</v>
      </c>
      <c r="C34" s="577">
        <v>3845501</v>
      </c>
      <c r="D34" s="581">
        <v>4417551</v>
      </c>
      <c r="E34" s="581">
        <v>4538482</v>
      </c>
      <c r="F34" s="489">
        <f t="shared" ref="F34:G36" si="3">IF(C34=0,"-",(D34-C34)/C34)</f>
        <v>0.14875825022539327</v>
      </c>
      <c r="G34" s="489">
        <f t="shared" si="3"/>
        <v>2.7375122550933766E-2</v>
      </c>
    </row>
    <row r="35" spans="1:7" s="477" customFormat="1" ht="18" customHeight="1" x14ac:dyDescent="0.3">
      <c r="A35" s="485" t="s">
        <v>17</v>
      </c>
      <c r="B35" s="516" t="s">
        <v>548</v>
      </c>
      <c r="C35" s="577"/>
      <c r="D35" s="581"/>
      <c r="E35" s="581"/>
      <c r="F35" s="489" t="str">
        <f t="shared" si="3"/>
        <v>-</v>
      </c>
      <c r="G35" s="489" t="str">
        <f t="shared" si="3"/>
        <v>-</v>
      </c>
    </row>
    <row r="36" spans="1:7" s="477" customFormat="1" ht="18" customHeight="1" x14ac:dyDescent="0.3">
      <c r="A36" s="511"/>
      <c r="B36" s="516" t="s">
        <v>552</v>
      </c>
      <c r="C36" s="582">
        <f>C34+C35</f>
        <v>3845501</v>
      </c>
      <c r="D36" s="582">
        <f>D34+D35</f>
        <v>4417551</v>
      </c>
      <c r="E36" s="582">
        <f>E34+E35</f>
        <v>4538482</v>
      </c>
      <c r="F36" s="489">
        <f t="shared" si="3"/>
        <v>0.14875825022539327</v>
      </c>
      <c r="G36" s="489">
        <f t="shared" si="3"/>
        <v>2.7375122550933766E-2</v>
      </c>
    </row>
    <row r="37" spans="1:7" s="477" customFormat="1" ht="18" customHeight="1" x14ac:dyDescent="0.3">
      <c r="A37" s="511"/>
      <c r="B37" s="518" t="s">
        <v>553</v>
      </c>
      <c r="C37" s="579"/>
      <c r="D37" s="580"/>
      <c r="E37" s="580"/>
      <c r="F37" s="517"/>
      <c r="G37" s="517"/>
    </row>
    <row r="38" spans="1:7" s="477" customFormat="1" ht="18" customHeight="1" x14ac:dyDescent="0.3">
      <c r="A38" s="465"/>
      <c r="B38" s="519" t="s">
        <v>551</v>
      </c>
      <c r="C38" s="577">
        <v>1447587</v>
      </c>
      <c r="D38" s="581">
        <v>1922428</v>
      </c>
      <c r="E38" s="581">
        <v>1717933</v>
      </c>
      <c r="F38" s="489">
        <f t="shared" ref="F38:G42" si="4">IF(C38=0,"-",(D38-C38)/C38)</f>
        <v>0.32802242628595035</v>
      </c>
      <c r="G38" s="489">
        <f t="shared" si="4"/>
        <v>-0.10637329460453135</v>
      </c>
    </row>
    <row r="39" spans="1:7" s="477" customFormat="1" ht="18" customHeight="1" x14ac:dyDescent="0.3">
      <c r="A39" s="485" t="s">
        <v>17</v>
      </c>
      <c r="B39" s="516" t="s">
        <v>548</v>
      </c>
      <c r="C39" s="583"/>
      <c r="D39" s="584"/>
      <c r="E39" s="584"/>
      <c r="F39" s="489" t="str">
        <f t="shared" si="4"/>
        <v>-</v>
      </c>
      <c r="G39" s="489" t="str">
        <f t="shared" si="4"/>
        <v>-</v>
      </c>
    </row>
    <row r="40" spans="1:7" s="477" customFormat="1" ht="18" customHeight="1" x14ac:dyDescent="0.3">
      <c r="A40" s="511"/>
      <c r="B40" s="518" t="s">
        <v>554</v>
      </c>
      <c r="C40" s="585">
        <f>C38+C39</f>
        <v>1447587</v>
      </c>
      <c r="D40" s="585">
        <f>D38+D39</f>
        <v>1922428</v>
      </c>
      <c r="E40" s="585">
        <f>E38+E39</f>
        <v>1717933</v>
      </c>
      <c r="F40" s="489">
        <f t="shared" si="4"/>
        <v>0.32802242628595035</v>
      </c>
      <c r="G40" s="489">
        <f t="shared" si="4"/>
        <v>-0.10637329460453135</v>
      </c>
    </row>
    <row r="41" spans="1:7" s="477" customFormat="1" ht="18" customHeight="1" thickBot="1" x14ac:dyDescent="0.35">
      <c r="A41" s="511" t="s">
        <v>17</v>
      </c>
      <c r="B41" s="520" t="s">
        <v>555</v>
      </c>
      <c r="C41" s="521">
        <f>C32+C36+C40</f>
        <v>-2267638</v>
      </c>
      <c r="D41" s="521">
        <f>D32+D36+D40</f>
        <v>12128476</v>
      </c>
      <c r="E41" s="521">
        <f>E32+E36+E40</f>
        <v>5834314</v>
      </c>
      <c r="F41" s="495">
        <f t="shared" si="4"/>
        <v>-6.3485062430599593</v>
      </c>
      <c r="G41" s="495">
        <f t="shared" si="4"/>
        <v>-0.51895736941722936</v>
      </c>
    </row>
    <row r="42" spans="1:7" s="477" customFormat="1" ht="18" customHeight="1" thickTop="1" thickBot="1" x14ac:dyDescent="0.35">
      <c r="A42" s="501"/>
      <c r="B42" s="522" t="s">
        <v>556</v>
      </c>
      <c r="C42" s="523">
        <f>C27+C41</f>
        <v>11631289</v>
      </c>
      <c r="D42" s="523">
        <f>D27+D41</f>
        <v>27747398</v>
      </c>
      <c r="E42" s="523">
        <f>E27+E41</f>
        <v>17120396</v>
      </c>
      <c r="F42" s="524">
        <f t="shared" si="4"/>
        <v>1.3855823718248252</v>
      </c>
      <c r="G42" s="524">
        <f t="shared" si="4"/>
        <v>-0.38299093846565363</v>
      </c>
    </row>
    <row r="43" spans="1:7" s="477" customFormat="1" ht="9.75" customHeight="1" thickTop="1" x14ac:dyDescent="0.2">
      <c r="A43" s="525"/>
      <c r="B43" s="526"/>
    </row>
    <row r="44" spans="1:7" s="477" customFormat="1" ht="13.5" customHeight="1" x14ac:dyDescent="0.3">
      <c r="A44" s="465" t="s">
        <v>101</v>
      </c>
      <c r="B44" s="465"/>
      <c r="C44" s="465"/>
      <c r="D44" s="465"/>
      <c r="E44"/>
    </row>
    <row r="45" spans="1:7" s="477" customFormat="1" ht="11.25" customHeight="1" x14ac:dyDescent="0.2">
      <c r="A45" s="713"/>
      <c r="B45" s="714"/>
      <c r="C45" s="714"/>
      <c r="D45" s="714"/>
      <c r="E45" s="714"/>
      <c r="F45" s="714"/>
      <c r="G45" s="715"/>
    </row>
    <row r="46" spans="1:7" s="477" customFormat="1" ht="11.25" customHeight="1" x14ac:dyDescent="0.2">
      <c r="A46" s="716"/>
      <c r="B46" s="717"/>
      <c r="C46" s="717"/>
      <c r="D46" s="717"/>
      <c r="E46" s="717"/>
      <c r="F46" s="717"/>
      <c r="G46" s="718"/>
    </row>
    <row r="47" spans="1:7" s="477" customFormat="1" ht="11.25" customHeight="1" x14ac:dyDescent="0.2">
      <c r="A47" s="719"/>
      <c r="B47" s="720"/>
      <c r="C47" s="720"/>
      <c r="D47" s="720"/>
      <c r="E47" s="720"/>
      <c r="F47" s="720"/>
      <c r="G47" s="721"/>
    </row>
    <row r="48" spans="1:7" s="477" customFormat="1" ht="10.199999999999999" x14ac:dyDescent="0.2">
      <c r="A48" s="525"/>
    </row>
    <row r="49" spans="1:1" s="477" customFormat="1" ht="10.199999999999999" x14ac:dyDescent="0.2">
      <c r="A49" s="525"/>
    </row>
    <row r="50" spans="1:1" s="477" customFormat="1" ht="10.199999999999999" x14ac:dyDescent="0.2">
      <c r="A50" s="525"/>
    </row>
    <row r="51" spans="1:1" s="477" customFormat="1" ht="10.199999999999999" x14ac:dyDescent="0.2">
      <c r="A51" s="525"/>
    </row>
    <row r="52" spans="1:1" s="477" customFormat="1" ht="10.199999999999999" x14ac:dyDescent="0.2">
      <c r="A52" s="525"/>
    </row>
    <row r="53" spans="1:1" s="477" customFormat="1" ht="10.199999999999999" x14ac:dyDescent="0.2">
      <c r="A53" s="525"/>
    </row>
    <row r="54" spans="1:1" s="477" customFormat="1" ht="10.199999999999999" x14ac:dyDescent="0.2">
      <c r="A54" s="525"/>
    </row>
    <row r="55" spans="1:1" s="477" customFormat="1" ht="10.199999999999999" x14ac:dyDescent="0.2">
      <c r="A55" s="525"/>
    </row>
    <row r="56" spans="1:1" s="477" customFormat="1" ht="10.199999999999999" x14ac:dyDescent="0.2">
      <c r="A56" s="525"/>
    </row>
    <row r="57" spans="1:1" s="477" customFormat="1" ht="10.199999999999999" x14ac:dyDescent="0.2">
      <c r="A57" s="525"/>
    </row>
    <row r="58" spans="1:1" s="477" customFormat="1" ht="10.199999999999999" x14ac:dyDescent="0.2">
      <c r="A58" s="525"/>
    </row>
    <row r="59" spans="1:1" s="477" customFormat="1" ht="10.199999999999999" x14ac:dyDescent="0.2">
      <c r="A59" s="525"/>
    </row>
    <row r="60" spans="1:1" s="477" customFormat="1" ht="10.199999999999999" x14ac:dyDescent="0.2">
      <c r="A60" s="525"/>
    </row>
    <row r="61" spans="1:1" s="477" customFormat="1" ht="10.199999999999999" x14ac:dyDescent="0.2">
      <c r="A61" s="525"/>
    </row>
    <row r="62" spans="1:1" s="477" customFormat="1" ht="10.199999999999999" x14ac:dyDescent="0.2">
      <c r="A62" s="525"/>
    </row>
    <row r="63" spans="1:1" s="477" customFormat="1" ht="10.199999999999999" x14ac:dyDescent="0.2">
      <c r="A63" s="525"/>
    </row>
    <row r="64" spans="1:1" s="477" customFormat="1" ht="10.199999999999999" x14ac:dyDescent="0.2">
      <c r="A64" s="525"/>
    </row>
    <row r="65" spans="1:1" s="477" customFormat="1" ht="10.199999999999999" x14ac:dyDescent="0.2">
      <c r="A65" s="525"/>
    </row>
    <row r="66" spans="1:1" s="477" customFormat="1" ht="10.199999999999999" x14ac:dyDescent="0.2">
      <c r="A66" s="525"/>
    </row>
    <row r="67" spans="1:1" s="477" customFormat="1" ht="10.199999999999999" x14ac:dyDescent="0.2">
      <c r="A67" s="525"/>
    </row>
    <row r="68" spans="1:1" s="477" customFormat="1" ht="10.199999999999999" x14ac:dyDescent="0.2">
      <c r="A68" s="525"/>
    </row>
    <row r="69" spans="1:1" s="477" customFormat="1" ht="10.199999999999999" x14ac:dyDescent="0.2">
      <c r="A69" s="525"/>
    </row>
    <row r="70" spans="1:1" s="477" customFormat="1" ht="10.199999999999999" x14ac:dyDescent="0.2">
      <c r="A70" s="525"/>
    </row>
    <row r="71" spans="1:1" s="477" customFormat="1" ht="10.199999999999999" x14ac:dyDescent="0.2">
      <c r="A71" s="525"/>
    </row>
    <row r="72" spans="1:1" s="477" customFormat="1" ht="10.199999999999999" x14ac:dyDescent="0.2">
      <c r="A72" s="525"/>
    </row>
    <row r="73" spans="1:1" s="477" customFormat="1" ht="10.199999999999999" x14ac:dyDescent="0.2">
      <c r="A73" s="525"/>
    </row>
    <row r="74" spans="1:1" s="477" customFormat="1" ht="10.199999999999999" x14ac:dyDescent="0.2">
      <c r="A74" s="525"/>
    </row>
    <row r="75" spans="1:1" s="477" customFormat="1" ht="10.199999999999999" x14ac:dyDescent="0.2">
      <c r="A75" s="525"/>
    </row>
    <row r="76" spans="1:1" s="477" customFormat="1" ht="10.199999999999999" x14ac:dyDescent="0.2">
      <c r="A76" s="525"/>
    </row>
    <row r="77" spans="1:1" s="477" customFormat="1" ht="10.199999999999999" x14ac:dyDescent="0.2">
      <c r="A77" s="525"/>
    </row>
    <row r="78" spans="1:1" s="477" customFormat="1" ht="10.199999999999999" x14ac:dyDescent="0.2">
      <c r="A78" s="525"/>
    </row>
    <row r="79" spans="1:1" s="477" customFormat="1" ht="10.199999999999999" x14ac:dyDescent="0.2">
      <c r="A79" s="525"/>
    </row>
    <row r="80" spans="1:1" s="477" customFormat="1" ht="10.199999999999999" x14ac:dyDescent="0.2">
      <c r="A80" s="525"/>
    </row>
    <row r="81" spans="1:1" s="477" customFormat="1" ht="10.199999999999999" x14ac:dyDescent="0.2">
      <c r="A81" s="525"/>
    </row>
    <row r="82" spans="1:1" s="477" customFormat="1" ht="10.199999999999999" x14ac:dyDescent="0.2">
      <c r="A82" s="525"/>
    </row>
    <row r="83" spans="1:1" s="477" customFormat="1" ht="10.199999999999999" x14ac:dyDescent="0.2">
      <c r="A83" s="525"/>
    </row>
    <row r="84" spans="1:1" s="477" customFormat="1" ht="10.199999999999999" x14ac:dyDescent="0.2">
      <c r="A84" s="525"/>
    </row>
    <row r="85" spans="1:1" s="477" customFormat="1" ht="10.199999999999999" x14ac:dyDescent="0.2">
      <c r="A85" s="525"/>
    </row>
    <row r="86" spans="1:1" s="477" customFormat="1" ht="10.199999999999999" x14ac:dyDescent="0.2">
      <c r="A86" s="525"/>
    </row>
    <row r="87" spans="1:1" s="477" customFormat="1" ht="10.199999999999999" x14ac:dyDescent="0.2">
      <c r="A87" s="525"/>
    </row>
    <row r="88" spans="1:1" s="477" customFormat="1" ht="10.199999999999999" x14ac:dyDescent="0.2">
      <c r="A88" s="525"/>
    </row>
    <row r="89" spans="1:1" s="477" customFormat="1" ht="10.199999999999999" x14ac:dyDescent="0.2">
      <c r="A89" s="525"/>
    </row>
    <row r="90" spans="1:1" s="477" customFormat="1" ht="10.199999999999999" x14ac:dyDescent="0.2">
      <c r="A90" s="525"/>
    </row>
    <row r="91" spans="1:1" s="477" customFormat="1" ht="10.199999999999999" x14ac:dyDescent="0.2">
      <c r="A91" s="525"/>
    </row>
    <row r="92" spans="1:1" s="477" customFormat="1" ht="10.199999999999999" x14ac:dyDescent="0.2">
      <c r="A92" s="525"/>
    </row>
    <row r="93" spans="1:1" s="477" customFormat="1" ht="10.199999999999999" x14ac:dyDescent="0.2">
      <c r="A93" s="525"/>
    </row>
    <row r="94" spans="1:1" s="477" customFormat="1" ht="10.199999999999999" x14ac:dyDescent="0.2">
      <c r="A94" s="525"/>
    </row>
    <row r="95" spans="1:1" s="477" customFormat="1" ht="10.199999999999999" x14ac:dyDescent="0.2">
      <c r="A95" s="525"/>
    </row>
    <row r="96" spans="1:1" s="477" customFormat="1" ht="10.199999999999999" x14ac:dyDescent="0.2">
      <c r="A96" s="525"/>
    </row>
    <row r="97" spans="1:1" s="477" customFormat="1" ht="10.199999999999999" x14ac:dyDescent="0.2">
      <c r="A97" s="525"/>
    </row>
    <row r="98" spans="1:1" s="477" customFormat="1" ht="10.199999999999999" x14ac:dyDescent="0.2">
      <c r="A98" s="525"/>
    </row>
    <row r="99" spans="1:1" s="477" customFormat="1" ht="10.199999999999999" x14ac:dyDescent="0.2">
      <c r="A99" s="525"/>
    </row>
    <row r="100" spans="1:1" s="477" customFormat="1" ht="10.199999999999999" x14ac:dyDescent="0.2">
      <c r="A100" s="525"/>
    </row>
    <row r="101" spans="1:1" s="477" customFormat="1" ht="10.199999999999999" x14ac:dyDescent="0.2">
      <c r="A101" s="525"/>
    </row>
    <row r="102" spans="1:1" s="477" customFormat="1" ht="10.199999999999999" x14ac:dyDescent="0.2">
      <c r="A102" s="525"/>
    </row>
    <row r="103" spans="1:1" s="477" customFormat="1" ht="10.199999999999999" x14ac:dyDescent="0.2">
      <c r="A103" s="525"/>
    </row>
    <row r="104" spans="1:1" s="477" customFormat="1" ht="10.199999999999999" x14ac:dyDescent="0.2">
      <c r="A104" s="525"/>
    </row>
    <row r="105" spans="1:1" s="477" customFormat="1" ht="10.199999999999999" x14ac:dyDescent="0.2">
      <c r="A105" s="525"/>
    </row>
    <row r="106" spans="1:1" s="477" customFormat="1" ht="10.199999999999999" x14ac:dyDescent="0.2">
      <c r="A106" s="525"/>
    </row>
    <row r="107" spans="1:1" s="477" customFormat="1" ht="10.199999999999999" x14ac:dyDescent="0.2">
      <c r="A107" s="525"/>
    </row>
    <row r="108" spans="1:1" s="477" customFormat="1" ht="10.199999999999999" x14ac:dyDescent="0.2">
      <c r="A108" s="525"/>
    </row>
    <row r="109" spans="1:1" s="477" customFormat="1" ht="10.199999999999999" x14ac:dyDescent="0.2">
      <c r="A109" s="525"/>
    </row>
    <row r="110" spans="1:1" s="477" customFormat="1" ht="10.199999999999999" x14ac:dyDescent="0.2">
      <c r="A110" s="525"/>
    </row>
    <row r="111" spans="1:1" s="477" customFormat="1" ht="10.199999999999999" x14ac:dyDescent="0.2">
      <c r="A111" s="525"/>
    </row>
    <row r="112" spans="1:1" s="477" customFormat="1" ht="10.199999999999999" x14ac:dyDescent="0.2">
      <c r="A112" s="525"/>
    </row>
    <row r="113" spans="1:1" s="477" customFormat="1" ht="10.199999999999999" x14ac:dyDescent="0.2">
      <c r="A113" s="525"/>
    </row>
    <row r="114" spans="1:1" s="477" customFormat="1" ht="10.199999999999999" x14ac:dyDescent="0.2">
      <c r="A114" s="525"/>
    </row>
    <row r="115" spans="1:1" s="477" customFormat="1" ht="10.199999999999999" x14ac:dyDescent="0.2">
      <c r="A115" s="525"/>
    </row>
    <row r="116" spans="1:1" s="477" customFormat="1" ht="10.199999999999999" x14ac:dyDescent="0.2">
      <c r="A116" s="525"/>
    </row>
  </sheetData>
  <sheetProtection insertColumns="0" insertRows="0"/>
  <mergeCells count="5">
    <mergeCell ref="A1:G1"/>
    <mergeCell ref="A2:G2"/>
    <mergeCell ref="A45:G47"/>
    <mergeCell ref="A3:B3"/>
    <mergeCell ref="F3:G3"/>
  </mergeCells>
  <printOptions horizontalCentered="1"/>
  <pageMargins left="0.25" right="0.25" top="0.4" bottom="0.25" header="0.5" footer="0"/>
  <pageSetup scale="90" orientation="portrait" r:id="rId1"/>
  <headerFooter alignWithMargins="0">
    <oddFooter>&amp;L&amp;"Garamond,Regular"Revised October 2018&amp;C&amp;"Garamond,Regular"13</oddFooter>
  </headerFooter>
  <colBreaks count="1" manualBreakCount="1">
    <brk id="4" max="1048575" man="1"/>
  </col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806EA-9D75-4091-AB10-1FE04889920D}">
  <dimension ref="A1:S114"/>
  <sheetViews>
    <sheetView workbookViewId="0">
      <pane xSplit="3" ySplit="3" topLeftCell="D4" activePane="bottomRight" state="frozen"/>
      <selection pane="topRight" activeCell="D1" sqref="D1"/>
      <selection pane="bottomLeft" activeCell="A4" sqref="A4"/>
      <selection pane="bottomRight" activeCell="K12" sqref="K12"/>
    </sheetView>
  </sheetViews>
  <sheetFormatPr defaultColWidth="9.109375" defaultRowHeight="13.2" x14ac:dyDescent="0.25"/>
  <cols>
    <col min="1" max="1" width="3.6640625" style="214" customWidth="1"/>
    <col min="2" max="2" width="4.109375" style="213" customWidth="1"/>
    <col min="3" max="3" width="29.88671875" style="213" customWidth="1"/>
    <col min="4" max="4" width="13.33203125" style="213" customWidth="1"/>
    <col min="5" max="5" width="12.88671875" style="213" customWidth="1"/>
    <col min="6" max="6" width="12.44140625" style="213" customWidth="1"/>
    <col min="7" max="7" width="13.109375" style="213" customWidth="1"/>
    <col min="8" max="8" width="11.33203125" style="213" customWidth="1"/>
    <col min="9" max="19" width="9" style="213" customWidth="1"/>
    <col min="20" max="16384" width="9.109375" style="213"/>
  </cols>
  <sheetData>
    <row r="1" spans="1:19" ht="15.6" x14ac:dyDescent="0.25">
      <c r="A1" s="736" t="s">
        <v>466</v>
      </c>
      <c r="B1" s="736"/>
      <c r="C1" s="736"/>
      <c r="D1" s="736"/>
      <c r="E1" s="736"/>
      <c r="F1" s="736"/>
      <c r="G1" s="736"/>
      <c r="H1" s="736"/>
    </row>
    <row r="2" spans="1:19" ht="15.6" x14ac:dyDescent="0.25">
      <c r="A2" s="736" t="s">
        <v>557</v>
      </c>
      <c r="B2" s="737"/>
      <c r="C2" s="737"/>
      <c r="D2" s="737"/>
      <c r="E2" s="737"/>
      <c r="F2" s="737"/>
      <c r="G2" s="737"/>
      <c r="H2" s="737"/>
    </row>
    <row r="3" spans="1:19" s="243" customFormat="1" ht="36.6" thickBot="1" x14ac:dyDescent="0.3">
      <c r="A3" s="738" t="s">
        <v>558</v>
      </c>
      <c r="B3" s="739"/>
      <c r="C3" s="740"/>
      <c r="D3" s="245" t="s">
        <v>559</v>
      </c>
      <c r="E3" s="245" t="s">
        <v>560</v>
      </c>
      <c r="F3" s="244" t="s">
        <v>561</v>
      </c>
      <c r="G3" s="245" t="s">
        <v>562</v>
      </c>
      <c r="H3" s="244" t="s">
        <v>563</v>
      </c>
      <c r="I3" s="213"/>
      <c r="J3" s="213"/>
      <c r="K3" s="213"/>
      <c r="L3" s="213"/>
      <c r="M3" s="213"/>
      <c r="N3" s="213"/>
      <c r="O3" s="213"/>
      <c r="P3" s="213"/>
      <c r="Q3" s="213"/>
      <c r="R3" s="213"/>
      <c r="S3" s="213"/>
    </row>
    <row r="4" spans="1:19" s="237" customFormat="1" ht="20.100000000000001" customHeight="1" thickTop="1" x14ac:dyDescent="0.25">
      <c r="A4" s="242"/>
      <c r="B4" s="241"/>
      <c r="C4" s="240" t="s">
        <v>564</v>
      </c>
      <c r="D4" s="238"/>
      <c r="E4" s="239"/>
      <c r="F4" s="238"/>
      <c r="G4" s="238"/>
      <c r="H4" s="238"/>
      <c r="I4" s="213"/>
      <c r="J4" s="213"/>
      <c r="K4" s="213"/>
      <c r="L4" s="213"/>
      <c r="M4" s="213"/>
      <c r="N4" s="213"/>
      <c r="O4" s="213"/>
      <c r="P4" s="213"/>
      <c r="Q4" s="213"/>
      <c r="R4" s="213"/>
      <c r="S4" s="213"/>
    </row>
    <row r="5" spans="1:19" s="215" customFormat="1" ht="20.100000000000001" customHeight="1" x14ac:dyDescent="0.25">
      <c r="A5" s="226"/>
      <c r="B5" s="223"/>
      <c r="C5" s="233" t="s">
        <v>565</v>
      </c>
      <c r="D5" s="231">
        <v>443424</v>
      </c>
      <c r="E5" s="231">
        <v>377670</v>
      </c>
      <c r="F5" s="231">
        <v>313709</v>
      </c>
      <c r="G5" s="231">
        <v>429350</v>
      </c>
      <c r="H5" s="231">
        <v>236690</v>
      </c>
      <c r="I5" s="213"/>
      <c r="J5" s="213"/>
      <c r="K5" s="213"/>
      <c r="L5" s="213"/>
      <c r="M5" s="213"/>
      <c r="N5" s="213"/>
      <c r="O5" s="213"/>
      <c r="P5" s="213"/>
      <c r="Q5" s="213"/>
      <c r="R5" s="213"/>
      <c r="S5" s="213"/>
    </row>
    <row r="6" spans="1:19" s="215" customFormat="1" ht="20.100000000000001" customHeight="1" x14ac:dyDescent="0.25">
      <c r="A6" s="226"/>
      <c r="B6" s="236"/>
      <c r="C6" s="233" t="s">
        <v>566</v>
      </c>
      <c r="D6" s="231"/>
      <c r="E6" s="231"/>
      <c r="F6" s="231">
        <v>527615</v>
      </c>
      <c r="G6" s="231"/>
      <c r="H6" s="231"/>
      <c r="I6" s="213"/>
      <c r="J6" s="213"/>
      <c r="K6" s="213"/>
      <c r="L6" s="213"/>
      <c r="M6" s="213"/>
      <c r="N6" s="213"/>
      <c r="O6" s="213"/>
      <c r="P6" s="213"/>
      <c r="Q6" s="213"/>
      <c r="R6" s="213"/>
      <c r="S6" s="213"/>
    </row>
    <row r="7" spans="1:19" s="215" customFormat="1" ht="20.100000000000001" customHeight="1" x14ac:dyDescent="0.25">
      <c r="A7" s="226"/>
      <c r="B7" s="235" t="s">
        <v>17</v>
      </c>
      <c r="C7" s="233" t="s">
        <v>567</v>
      </c>
      <c r="D7" s="231">
        <v>-65754</v>
      </c>
      <c r="E7" s="231">
        <v>-63961</v>
      </c>
      <c r="F7" s="231">
        <v>-411974</v>
      </c>
      <c r="G7" s="231">
        <v>-192660</v>
      </c>
      <c r="H7" s="231">
        <v>-185000</v>
      </c>
      <c r="I7" s="213"/>
      <c r="J7" s="213"/>
      <c r="K7" s="213"/>
      <c r="L7" s="213"/>
      <c r="M7" s="213"/>
      <c r="N7" s="213"/>
      <c r="O7" s="213"/>
      <c r="P7" s="213"/>
      <c r="Q7" s="213"/>
      <c r="R7" s="213"/>
      <c r="S7" s="213"/>
    </row>
    <row r="8" spans="1:19" s="215" customFormat="1" ht="20.100000000000001" customHeight="1" x14ac:dyDescent="0.25">
      <c r="A8" s="226"/>
      <c r="B8" s="223"/>
      <c r="C8" s="233" t="s">
        <v>568</v>
      </c>
      <c r="D8" s="234">
        <f>SUM(D5:D7)</f>
        <v>377670</v>
      </c>
      <c r="E8" s="234">
        <f>SUM(E5:E7)</f>
        <v>313709</v>
      </c>
      <c r="F8" s="234">
        <f>SUM(F5:F7)</f>
        <v>429350</v>
      </c>
      <c r="G8" s="234">
        <f>SUM(G5:G7)</f>
        <v>236690</v>
      </c>
      <c r="H8" s="234">
        <f>SUM(H5:H7)</f>
        <v>51690</v>
      </c>
      <c r="I8" s="213"/>
      <c r="J8" s="213"/>
      <c r="K8" s="213"/>
      <c r="L8" s="213"/>
      <c r="M8" s="213"/>
      <c r="N8" s="213"/>
      <c r="O8" s="213"/>
      <c r="P8" s="213"/>
      <c r="Q8" s="213"/>
      <c r="R8" s="213"/>
      <c r="S8" s="213"/>
    </row>
    <row r="9" spans="1:19" s="215" customFormat="1" ht="20.100000000000001" customHeight="1" x14ac:dyDescent="0.25">
      <c r="A9" s="226"/>
      <c r="B9" s="223"/>
      <c r="C9" s="233" t="s">
        <v>569</v>
      </c>
      <c r="D9" s="231">
        <v>15950</v>
      </c>
      <c r="E9" s="231">
        <v>12811</v>
      </c>
      <c r="F9" s="231">
        <v>11745</v>
      </c>
      <c r="G9" s="231">
        <v>8437.43</v>
      </c>
      <c r="H9" s="231">
        <v>7000</v>
      </c>
      <c r="I9" s="213"/>
      <c r="J9" s="213"/>
      <c r="K9" s="213"/>
      <c r="L9" s="213"/>
      <c r="M9" s="213"/>
      <c r="N9" s="213"/>
      <c r="O9" s="213"/>
      <c r="P9" s="213"/>
      <c r="Q9" s="213"/>
      <c r="R9" s="213"/>
      <c r="S9" s="213"/>
    </row>
    <row r="10" spans="1:19" s="215" customFormat="1" ht="20.100000000000001" customHeight="1" x14ac:dyDescent="0.25">
      <c r="A10" s="226"/>
      <c r="B10" s="223"/>
      <c r="C10" s="233" t="s">
        <v>570</v>
      </c>
      <c r="D10" s="231">
        <v>63961</v>
      </c>
      <c r="E10" s="231">
        <v>40348</v>
      </c>
      <c r="F10" s="231">
        <v>192660</v>
      </c>
      <c r="G10" s="231">
        <v>185000</v>
      </c>
      <c r="H10" s="231">
        <v>35000</v>
      </c>
      <c r="I10" s="213"/>
      <c r="J10" s="213"/>
      <c r="K10" s="213"/>
      <c r="L10" s="213"/>
      <c r="M10" s="213"/>
      <c r="N10" s="213"/>
      <c r="O10" s="213"/>
      <c r="P10" s="213"/>
      <c r="Q10" s="213"/>
      <c r="R10" s="213"/>
      <c r="S10" s="213"/>
    </row>
    <row r="11" spans="1:19" s="215" customFormat="1" ht="9.75" customHeight="1" x14ac:dyDescent="0.25">
      <c r="A11" s="230"/>
      <c r="B11" s="229"/>
      <c r="C11" s="228"/>
      <c r="D11" s="227"/>
      <c r="E11" s="227"/>
      <c r="F11" s="227"/>
      <c r="G11" s="227"/>
      <c r="H11" s="227"/>
      <c r="I11" s="213"/>
      <c r="J11" s="213"/>
      <c r="K11" s="213"/>
      <c r="L11" s="213"/>
      <c r="M11" s="213"/>
      <c r="N11" s="213"/>
      <c r="O11" s="213"/>
      <c r="P11" s="213"/>
      <c r="Q11" s="213"/>
      <c r="R11" s="213"/>
      <c r="S11" s="213"/>
    </row>
    <row r="12" spans="1:19" s="215" customFormat="1" ht="20.100000000000001" customHeight="1" x14ac:dyDescent="0.25">
      <c r="A12" s="226"/>
      <c r="B12" s="223"/>
      <c r="C12" s="232" t="s">
        <v>571</v>
      </c>
      <c r="D12" s="231"/>
      <c r="E12" s="231"/>
      <c r="F12" s="231"/>
      <c r="G12" s="231"/>
      <c r="H12" s="231"/>
      <c r="I12" s="213"/>
      <c r="J12" s="213"/>
      <c r="K12" s="213"/>
      <c r="L12" s="213"/>
      <c r="M12" s="213"/>
      <c r="N12" s="213"/>
      <c r="O12" s="213"/>
      <c r="P12" s="213"/>
      <c r="Q12" s="213"/>
      <c r="R12" s="213"/>
      <c r="S12" s="213"/>
    </row>
    <row r="13" spans="1:19" s="215" customFormat="1" ht="8.25" customHeight="1" x14ac:dyDescent="0.25">
      <c r="A13" s="230"/>
      <c r="B13" s="229"/>
      <c r="C13" s="228"/>
      <c r="D13" s="227"/>
      <c r="E13" s="227"/>
      <c r="F13" s="227"/>
      <c r="G13" s="227"/>
      <c r="H13" s="227"/>
      <c r="I13" s="213"/>
      <c r="J13" s="213"/>
      <c r="K13" s="213"/>
      <c r="L13" s="213"/>
      <c r="M13" s="213"/>
      <c r="N13" s="213"/>
      <c r="O13" s="213"/>
      <c r="P13" s="213"/>
      <c r="Q13" s="213"/>
      <c r="R13" s="213"/>
      <c r="S13" s="213"/>
    </row>
    <row r="14" spans="1:19" s="215" customFormat="1" ht="39.75" customHeight="1" x14ac:dyDescent="0.25">
      <c r="A14" s="226"/>
      <c r="B14" s="223"/>
      <c r="C14" s="225" t="s">
        <v>572</v>
      </c>
      <c r="D14" s="221">
        <f>'[5]Std 7-Revenues&amp;Expenses'!C42/(D9+D10)</f>
        <v>21.554642039268685</v>
      </c>
      <c r="E14" s="221">
        <f>'[5]Std 7-Revenues&amp;Expenses'!D42/(E9+E10)</f>
        <v>45.432513779416468</v>
      </c>
      <c r="F14" s="221">
        <f>'[5]Std 7-Revenues&amp;Expenses'!E42/(F9+F10)</f>
        <v>11.90520290599545</v>
      </c>
      <c r="G14" s="221">
        <f>'[5]Std 7-Revenues&amp;Expenses'!F42/(G9+G10)</f>
        <v>-37.87385114659557</v>
      </c>
      <c r="H14" s="221">
        <f>'[5]Std 7-Revenues&amp;Expenses'!G42/(H9+H10)</f>
        <v>-28.61778733809523</v>
      </c>
      <c r="I14" s="213"/>
      <c r="J14" s="213"/>
      <c r="K14" s="213"/>
      <c r="L14" s="213"/>
      <c r="M14" s="213"/>
      <c r="N14" s="213"/>
      <c r="O14" s="213"/>
      <c r="P14" s="213"/>
      <c r="Q14" s="213"/>
      <c r="R14" s="213"/>
      <c r="S14" s="213"/>
    </row>
    <row r="15" spans="1:19" s="215" customFormat="1" ht="36" customHeight="1" x14ac:dyDescent="0.25">
      <c r="A15" s="226"/>
      <c r="B15" s="223"/>
      <c r="C15" s="225" t="s">
        <v>573</v>
      </c>
      <c r="D15" s="221">
        <f>D8/'[5]Std 7-Supplemental Fin Data'!C8</f>
        <v>-0.16654774703898947</v>
      </c>
      <c r="E15" s="221">
        <f>E8/'[5]Std 7-Supplemental Fin Data'!D8</f>
        <v>0.5688472153216243</v>
      </c>
      <c r="F15" s="221">
        <f>F8/'[5]Std 7-Supplemental Fin Data'!E8</f>
        <v>7.3590485530946742E-2</v>
      </c>
      <c r="G15" s="221">
        <f>G8/'[5]Std 7-Supplemental Fin Data'!F8</f>
        <v>8.3614856230103035E-2</v>
      </c>
      <c r="H15" s="221">
        <f>H8/'[5]Std 7-Supplemental Fin Data'!G8</f>
        <v>2.4915202131411247E-2</v>
      </c>
      <c r="I15" s="213"/>
      <c r="J15" s="213"/>
      <c r="K15" s="213"/>
      <c r="L15" s="213"/>
      <c r="M15" s="213"/>
      <c r="N15" s="213"/>
      <c r="O15" s="213"/>
      <c r="P15" s="213"/>
      <c r="Q15" s="213"/>
      <c r="R15" s="213"/>
      <c r="S15" s="213"/>
    </row>
    <row r="16" spans="1:19" ht="37.5" customHeight="1" x14ac:dyDescent="0.25">
      <c r="A16" s="224"/>
      <c r="B16" s="223"/>
      <c r="C16" s="222" t="s">
        <v>574</v>
      </c>
      <c r="D16" s="221">
        <f>D8/'[5]Std 7-Financial Position'!C16</f>
        <v>3.2470175919453122E-2</v>
      </c>
      <c r="E16" s="221">
        <f>E8/'[5]Std 7-Financial Position'!D16</f>
        <v>1.9400195567160845E-2</v>
      </c>
      <c r="F16" s="221">
        <f>F8/'[5]Std 7-Financial Position'!E16</f>
        <v>2.5078275058590935E-2</v>
      </c>
      <c r="G16" s="221">
        <f>G8/(17120396+'[5]Std 7-Revenues&amp;Expenses'!F45)</f>
        <v>1.676654877596593E-2</v>
      </c>
      <c r="H16" s="221">
        <f>H8/(17120396+'[5]Std 7-Revenues&amp;Expenses'!F45+'[5]Std 7-Revenues&amp;Expenses'!G45)</f>
        <v>3.8688037695968447E-3</v>
      </c>
    </row>
    <row r="17" spans="1:8" ht="48" customHeight="1" x14ac:dyDescent="0.25">
      <c r="A17" s="741" t="s">
        <v>575</v>
      </c>
      <c r="B17" s="742"/>
      <c r="C17" s="742"/>
      <c r="D17" s="742"/>
      <c r="E17" s="742"/>
      <c r="F17" s="742"/>
      <c r="G17" s="742"/>
      <c r="H17" s="743"/>
    </row>
    <row r="18" spans="1:8" ht="20.100000000000001" customHeight="1" x14ac:dyDescent="0.25">
      <c r="A18" s="727" t="s">
        <v>576</v>
      </c>
      <c r="B18" s="728"/>
      <c r="C18" s="728"/>
      <c r="D18" s="728"/>
      <c r="E18" s="728"/>
      <c r="F18" s="728"/>
      <c r="G18" s="728"/>
      <c r="H18" s="729"/>
    </row>
    <row r="19" spans="1:8" ht="20.100000000000001" customHeight="1" x14ac:dyDescent="0.25">
      <c r="A19" s="730"/>
      <c r="B19" s="731"/>
      <c r="C19" s="731"/>
      <c r="D19" s="731"/>
      <c r="E19" s="731"/>
      <c r="F19" s="731"/>
      <c r="G19" s="731"/>
      <c r="H19" s="732"/>
    </row>
    <row r="20" spans="1:8" ht="20.100000000000001" customHeight="1" x14ac:dyDescent="0.25">
      <c r="A20" s="730"/>
      <c r="B20" s="731"/>
      <c r="C20" s="731"/>
      <c r="D20" s="731"/>
      <c r="E20" s="731"/>
      <c r="F20" s="731"/>
      <c r="G20" s="731"/>
      <c r="H20" s="732"/>
    </row>
    <row r="21" spans="1:8" ht="19.5" customHeight="1" x14ac:dyDescent="0.25">
      <c r="A21" s="733"/>
      <c r="B21" s="734"/>
      <c r="C21" s="734"/>
      <c r="D21" s="734"/>
      <c r="E21" s="734"/>
      <c r="F21" s="734"/>
      <c r="G21" s="734"/>
      <c r="H21" s="735"/>
    </row>
    <row r="22" spans="1:8" ht="20.100000000000001" customHeight="1" x14ac:dyDescent="0.25">
      <c r="A22" s="220" t="s">
        <v>577</v>
      </c>
      <c r="H22" s="219"/>
    </row>
    <row r="23" spans="1:8" ht="20.100000000000001" customHeight="1" x14ac:dyDescent="0.25">
      <c r="A23" s="727" t="s">
        <v>578</v>
      </c>
      <c r="B23" s="728"/>
      <c r="C23" s="728"/>
      <c r="D23" s="728"/>
      <c r="E23" s="728"/>
      <c r="F23" s="728"/>
      <c r="G23" s="728"/>
      <c r="H23" s="729"/>
    </row>
    <row r="24" spans="1:8" ht="20.100000000000001" customHeight="1" x14ac:dyDescent="0.25">
      <c r="A24" s="730"/>
      <c r="B24" s="731"/>
      <c r="C24" s="731"/>
      <c r="D24" s="731"/>
      <c r="E24" s="731"/>
      <c r="F24" s="731"/>
      <c r="G24" s="731"/>
      <c r="H24" s="732"/>
    </row>
    <row r="25" spans="1:8" ht="20.100000000000001" customHeight="1" x14ac:dyDescent="0.25">
      <c r="A25" s="730"/>
      <c r="B25" s="731"/>
      <c r="C25" s="731"/>
      <c r="D25" s="731"/>
      <c r="E25" s="731"/>
      <c r="F25" s="731"/>
      <c r="G25" s="731"/>
      <c r="H25" s="732"/>
    </row>
    <row r="26" spans="1:8" ht="19.5" customHeight="1" x14ac:dyDescent="0.25">
      <c r="A26" s="733"/>
      <c r="B26" s="734"/>
      <c r="C26" s="734"/>
      <c r="D26" s="734"/>
      <c r="E26" s="734"/>
      <c r="F26" s="734"/>
      <c r="G26" s="734"/>
      <c r="H26" s="735"/>
    </row>
    <row r="27" spans="1:8" ht="20.100000000000001" customHeight="1" x14ac:dyDescent="0.25">
      <c r="A27" s="220" t="s">
        <v>579</v>
      </c>
      <c r="H27" s="219"/>
    </row>
    <row r="28" spans="1:8" ht="20.100000000000001" customHeight="1" x14ac:dyDescent="0.25">
      <c r="A28" s="727" t="s">
        <v>580</v>
      </c>
      <c r="B28" s="728"/>
      <c r="C28" s="728"/>
      <c r="D28" s="728"/>
      <c r="E28" s="728"/>
      <c r="F28" s="728"/>
      <c r="G28" s="728"/>
      <c r="H28" s="729"/>
    </row>
    <row r="29" spans="1:8" ht="20.100000000000001" customHeight="1" x14ac:dyDescent="0.25">
      <c r="A29" s="730"/>
      <c r="B29" s="731"/>
      <c r="C29" s="731"/>
      <c r="D29" s="731"/>
      <c r="E29" s="731"/>
      <c r="F29" s="731"/>
      <c r="G29" s="731"/>
      <c r="H29" s="732"/>
    </row>
    <row r="30" spans="1:8" ht="20.100000000000001" customHeight="1" x14ac:dyDescent="0.25">
      <c r="A30" s="730"/>
      <c r="B30" s="731"/>
      <c r="C30" s="731"/>
      <c r="D30" s="731"/>
      <c r="E30" s="731"/>
      <c r="F30" s="731"/>
      <c r="G30" s="731"/>
      <c r="H30" s="732"/>
    </row>
    <row r="31" spans="1:8" ht="19.5" customHeight="1" x14ac:dyDescent="0.25">
      <c r="A31" s="733"/>
      <c r="B31" s="734"/>
      <c r="C31" s="734"/>
      <c r="D31" s="734"/>
      <c r="E31" s="734"/>
      <c r="F31" s="734"/>
      <c r="G31" s="734"/>
      <c r="H31" s="735"/>
    </row>
    <row r="32" spans="1:8" ht="14.25" customHeight="1" x14ac:dyDescent="0.25">
      <c r="C32" s="218"/>
      <c r="D32" s="218"/>
      <c r="E32" s="218"/>
      <c r="F32" s="218"/>
      <c r="G32" s="218"/>
      <c r="H32" s="218"/>
    </row>
    <row r="33" spans="1:19" s="570" customFormat="1" ht="21.75" customHeight="1" x14ac:dyDescent="0.3">
      <c r="A33" s="569"/>
      <c r="B33" s="213"/>
      <c r="C33" s="213"/>
      <c r="D33" s="213"/>
      <c r="E33" s="213"/>
      <c r="F33" s="217"/>
    </row>
    <row r="34" spans="1:19" ht="20.100000000000001" customHeight="1" x14ac:dyDescent="0.25"/>
    <row r="35" spans="1:19" ht="20.100000000000001" customHeight="1" x14ac:dyDescent="0.25"/>
    <row r="36" spans="1:19" ht="20.100000000000001" customHeight="1" x14ac:dyDescent="0.25"/>
    <row r="37" spans="1:19" ht="20.100000000000001" customHeight="1" x14ac:dyDescent="0.25"/>
    <row r="38" spans="1:19" ht="20.100000000000001" customHeight="1" x14ac:dyDescent="0.25"/>
    <row r="39" spans="1:19" ht="20.100000000000001" customHeight="1" x14ac:dyDescent="0.25"/>
    <row r="40" spans="1:19" ht="21.9" customHeight="1" x14ac:dyDescent="0.25"/>
    <row r="41" spans="1:19" ht="21.9" customHeight="1" x14ac:dyDescent="0.25"/>
    <row r="42" spans="1:19" ht="21.9" customHeight="1" x14ac:dyDescent="0.25"/>
    <row r="43" spans="1:19" ht="21.9" customHeight="1" x14ac:dyDescent="0.25"/>
    <row r="44" spans="1:19" ht="21.9" customHeight="1" x14ac:dyDescent="0.25"/>
    <row r="45" spans="1:19" s="215" customFormat="1" ht="21.9" customHeight="1" x14ac:dyDescent="0.25">
      <c r="A45" s="216"/>
      <c r="I45" s="213"/>
      <c r="J45" s="213"/>
      <c r="K45" s="213"/>
      <c r="L45" s="213"/>
      <c r="M45" s="213"/>
      <c r="N45" s="213"/>
      <c r="O45" s="213"/>
      <c r="P45" s="213"/>
      <c r="Q45" s="213"/>
      <c r="R45" s="213"/>
      <c r="S45" s="213"/>
    </row>
    <row r="46" spans="1:19" s="215" customFormat="1" ht="21.9" customHeight="1" x14ac:dyDescent="0.25">
      <c r="A46" s="216"/>
      <c r="I46" s="213"/>
      <c r="J46" s="213"/>
      <c r="K46" s="213"/>
      <c r="L46" s="213"/>
      <c r="M46" s="213"/>
      <c r="N46" s="213"/>
      <c r="O46" s="213"/>
      <c r="P46" s="213"/>
      <c r="Q46" s="213"/>
      <c r="R46" s="213"/>
      <c r="S46" s="213"/>
    </row>
    <row r="47" spans="1:19" s="215" customFormat="1" ht="21.9" customHeight="1" x14ac:dyDescent="0.25">
      <c r="A47" s="216"/>
      <c r="I47" s="213"/>
      <c r="J47" s="213"/>
      <c r="K47" s="213"/>
      <c r="L47" s="213"/>
      <c r="M47" s="213"/>
      <c r="N47" s="213"/>
      <c r="O47" s="213"/>
      <c r="P47" s="213"/>
      <c r="Q47" s="213"/>
      <c r="R47" s="213"/>
      <c r="S47" s="213"/>
    </row>
    <row r="48" spans="1:19" s="215" customFormat="1" ht="21.9" customHeight="1" x14ac:dyDescent="0.25">
      <c r="A48" s="216"/>
      <c r="I48" s="213"/>
      <c r="J48" s="213"/>
      <c r="K48" s="213"/>
      <c r="L48" s="213"/>
      <c r="M48" s="213"/>
      <c r="N48" s="213"/>
      <c r="O48" s="213"/>
      <c r="P48" s="213"/>
      <c r="Q48" s="213"/>
      <c r="R48" s="213"/>
      <c r="S48" s="213"/>
    </row>
    <row r="49" spans="1:19" s="215" customFormat="1" ht="21.9" customHeight="1" x14ac:dyDescent="0.25">
      <c r="A49" s="216"/>
      <c r="I49" s="213"/>
      <c r="J49" s="213"/>
      <c r="K49" s="213"/>
      <c r="L49" s="213"/>
      <c r="M49" s="213"/>
      <c r="N49" s="213"/>
      <c r="O49" s="213"/>
      <c r="P49" s="213"/>
      <c r="Q49" s="213"/>
      <c r="R49" s="213"/>
      <c r="S49" s="213"/>
    </row>
    <row r="50" spans="1:19" s="215" customFormat="1" x14ac:dyDescent="0.25">
      <c r="A50" s="216"/>
      <c r="I50" s="213"/>
      <c r="J50" s="213"/>
      <c r="K50" s="213"/>
      <c r="L50" s="213"/>
      <c r="M50" s="213"/>
      <c r="N50" s="213"/>
      <c r="O50" s="213"/>
      <c r="P50" s="213"/>
      <c r="Q50" s="213"/>
      <c r="R50" s="213"/>
      <c r="S50" s="213"/>
    </row>
    <row r="51" spans="1:19" s="215" customFormat="1" x14ac:dyDescent="0.25">
      <c r="A51" s="216"/>
      <c r="I51" s="213"/>
      <c r="J51" s="213"/>
      <c r="K51" s="213"/>
      <c r="L51" s="213"/>
      <c r="M51" s="213"/>
      <c r="N51" s="213"/>
      <c r="O51" s="213"/>
      <c r="P51" s="213"/>
      <c r="Q51" s="213"/>
      <c r="R51" s="213"/>
      <c r="S51" s="213"/>
    </row>
    <row r="52" spans="1:19" s="215" customFormat="1" x14ac:dyDescent="0.25">
      <c r="A52" s="216"/>
      <c r="I52" s="213"/>
      <c r="J52" s="213"/>
      <c r="K52" s="213"/>
      <c r="L52" s="213"/>
      <c r="M52" s="213"/>
      <c r="N52" s="213"/>
      <c r="O52" s="213"/>
      <c r="P52" s="213"/>
      <c r="Q52" s="213"/>
      <c r="R52" s="213"/>
      <c r="S52" s="213"/>
    </row>
    <row r="53" spans="1:19" s="215" customFormat="1" x14ac:dyDescent="0.25">
      <c r="A53" s="216"/>
      <c r="I53" s="213"/>
      <c r="J53" s="213"/>
      <c r="K53" s="213"/>
      <c r="L53" s="213"/>
      <c r="M53" s="213"/>
      <c r="N53" s="213"/>
      <c r="O53" s="213"/>
      <c r="P53" s="213"/>
      <c r="Q53" s="213"/>
      <c r="R53" s="213"/>
      <c r="S53" s="213"/>
    </row>
    <row r="54" spans="1:19" s="215" customFormat="1" x14ac:dyDescent="0.25">
      <c r="A54" s="216"/>
      <c r="I54" s="213"/>
      <c r="J54" s="213"/>
      <c r="K54" s="213"/>
      <c r="L54" s="213"/>
      <c r="M54" s="213"/>
      <c r="N54" s="213"/>
      <c r="O54" s="213"/>
      <c r="P54" s="213"/>
      <c r="Q54" s="213"/>
      <c r="R54" s="213"/>
      <c r="S54" s="213"/>
    </row>
    <row r="55" spans="1:19" s="215" customFormat="1" x14ac:dyDescent="0.25">
      <c r="A55" s="216"/>
      <c r="I55" s="213"/>
      <c r="J55" s="213"/>
      <c r="K55" s="213"/>
      <c r="L55" s="213"/>
      <c r="M55" s="213"/>
      <c r="N55" s="213"/>
      <c r="O55" s="213"/>
      <c r="P55" s="213"/>
      <c r="Q55" s="213"/>
      <c r="R55" s="213"/>
      <c r="S55" s="213"/>
    </row>
    <row r="56" spans="1:19" s="215" customFormat="1" x14ac:dyDescent="0.25">
      <c r="A56" s="216"/>
      <c r="I56" s="213"/>
      <c r="J56" s="213"/>
      <c r="K56" s="213"/>
      <c r="L56" s="213"/>
      <c r="M56" s="213"/>
      <c r="N56" s="213"/>
      <c r="O56" s="213"/>
      <c r="P56" s="213"/>
      <c r="Q56" s="213"/>
      <c r="R56" s="213"/>
      <c r="S56" s="213"/>
    </row>
    <row r="57" spans="1:19" s="215" customFormat="1" x14ac:dyDescent="0.25">
      <c r="A57" s="216"/>
      <c r="I57" s="213"/>
      <c r="J57" s="213"/>
      <c r="K57" s="213"/>
      <c r="L57" s="213"/>
      <c r="M57" s="213"/>
      <c r="N57" s="213"/>
      <c r="O57" s="213"/>
      <c r="P57" s="213"/>
      <c r="Q57" s="213"/>
      <c r="R57" s="213"/>
      <c r="S57" s="213"/>
    </row>
    <row r="58" spans="1:19" s="215" customFormat="1" x14ac:dyDescent="0.25">
      <c r="A58" s="216"/>
      <c r="I58" s="213"/>
      <c r="J58" s="213"/>
      <c r="K58" s="213"/>
      <c r="L58" s="213"/>
      <c r="M58" s="213"/>
      <c r="N58" s="213"/>
      <c r="O58" s="213"/>
      <c r="P58" s="213"/>
      <c r="Q58" s="213"/>
      <c r="R58" s="213"/>
      <c r="S58" s="213"/>
    </row>
    <row r="59" spans="1:19" s="215" customFormat="1" x14ac:dyDescent="0.25">
      <c r="A59" s="216"/>
      <c r="I59" s="213"/>
      <c r="J59" s="213"/>
      <c r="K59" s="213"/>
      <c r="L59" s="213"/>
      <c r="M59" s="213"/>
      <c r="N59" s="213"/>
      <c r="O59" s="213"/>
      <c r="P59" s="213"/>
      <c r="Q59" s="213"/>
      <c r="R59" s="213"/>
      <c r="S59" s="213"/>
    </row>
    <row r="60" spans="1:19" s="215" customFormat="1" x14ac:dyDescent="0.25">
      <c r="A60" s="216"/>
      <c r="I60" s="213"/>
      <c r="J60" s="213"/>
      <c r="K60" s="213"/>
      <c r="L60" s="213"/>
      <c r="M60" s="213"/>
      <c r="N60" s="213"/>
      <c r="O60" s="213"/>
      <c r="P60" s="213"/>
      <c r="Q60" s="213"/>
      <c r="R60" s="213"/>
      <c r="S60" s="213"/>
    </row>
    <row r="61" spans="1:19" s="215" customFormat="1" x14ac:dyDescent="0.25">
      <c r="A61" s="216"/>
      <c r="I61" s="213"/>
      <c r="J61" s="213"/>
      <c r="K61" s="213"/>
      <c r="L61" s="213"/>
      <c r="M61" s="213"/>
      <c r="N61" s="213"/>
      <c r="O61" s="213"/>
      <c r="P61" s="213"/>
      <c r="Q61" s="213"/>
      <c r="R61" s="213"/>
      <c r="S61" s="213"/>
    </row>
    <row r="62" spans="1:19" s="215" customFormat="1" x14ac:dyDescent="0.25">
      <c r="A62" s="216"/>
      <c r="I62" s="213"/>
      <c r="J62" s="213"/>
      <c r="K62" s="213"/>
      <c r="L62" s="213"/>
      <c r="M62" s="213"/>
      <c r="N62" s="213"/>
      <c r="O62" s="213"/>
      <c r="P62" s="213"/>
      <c r="Q62" s="213"/>
      <c r="R62" s="213"/>
      <c r="S62" s="213"/>
    </row>
    <row r="63" spans="1:19" s="215" customFormat="1" x14ac:dyDescent="0.25">
      <c r="A63" s="216"/>
      <c r="I63" s="213"/>
      <c r="J63" s="213"/>
      <c r="K63" s="213"/>
      <c r="L63" s="213"/>
      <c r="M63" s="213"/>
      <c r="N63" s="213"/>
      <c r="O63" s="213"/>
      <c r="P63" s="213"/>
      <c r="Q63" s="213"/>
      <c r="R63" s="213"/>
      <c r="S63" s="213"/>
    </row>
    <row r="64" spans="1:19" s="215" customFormat="1" x14ac:dyDescent="0.25">
      <c r="A64" s="216"/>
      <c r="I64" s="213"/>
      <c r="J64" s="213"/>
      <c r="K64" s="213"/>
      <c r="L64" s="213"/>
      <c r="M64" s="213"/>
      <c r="N64" s="213"/>
      <c r="O64" s="213"/>
      <c r="P64" s="213"/>
      <c r="Q64" s="213"/>
      <c r="R64" s="213"/>
      <c r="S64" s="213"/>
    </row>
    <row r="65" spans="1:19" s="215" customFormat="1" x14ac:dyDescent="0.25">
      <c r="A65" s="216"/>
      <c r="I65" s="213"/>
      <c r="J65" s="213"/>
      <c r="K65" s="213"/>
      <c r="L65" s="213"/>
      <c r="M65" s="213"/>
      <c r="N65" s="213"/>
      <c r="O65" s="213"/>
      <c r="P65" s="213"/>
      <c r="Q65" s="213"/>
      <c r="R65" s="213"/>
      <c r="S65" s="213"/>
    </row>
    <row r="66" spans="1:19" s="215" customFormat="1" x14ac:dyDescent="0.25">
      <c r="A66" s="216"/>
      <c r="I66" s="213"/>
      <c r="J66" s="213"/>
      <c r="K66" s="213"/>
      <c r="L66" s="213"/>
      <c r="M66" s="213"/>
      <c r="N66" s="213"/>
      <c r="O66" s="213"/>
      <c r="P66" s="213"/>
      <c r="Q66" s="213"/>
      <c r="R66" s="213"/>
      <c r="S66" s="213"/>
    </row>
    <row r="67" spans="1:19" s="215" customFormat="1" x14ac:dyDescent="0.25">
      <c r="A67" s="216"/>
      <c r="I67" s="213"/>
      <c r="J67" s="213"/>
      <c r="K67" s="213"/>
      <c r="L67" s="213"/>
      <c r="M67" s="213"/>
      <c r="N67" s="213"/>
      <c r="O67" s="213"/>
      <c r="P67" s="213"/>
      <c r="Q67" s="213"/>
      <c r="R67" s="213"/>
      <c r="S67" s="213"/>
    </row>
    <row r="68" spans="1:19" s="215" customFormat="1" x14ac:dyDescent="0.25">
      <c r="A68" s="216"/>
      <c r="I68" s="213"/>
      <c r="J68" s="213"/>
      <c r="K68" s="213"/>
      <c r="L68" s="213"/>
      <c r="M68" s="213"/>
      <c r="N68" s="213"/>
      <c r="O68" s="213"/>
      <c r="P68" s="213"/>
      <c r="Q68" s="213"/>
      <c r="R68" s="213"/>
      <c r="S68" s="213"/>
    </row>
    <row r="69" spans="1:19" s="215" customFormat="1" x14ac:dyDescent="0.25">
      <c r="A69" s="216"/>
      <c r="I69" s="213"/>
      <c r="J69" s="213"/>
      <c r="K69" s="213"/>
      <c r="L69" s="213"/>
      <c r="M69" s="213"/>
      <c r="N69" s="213"/>
      <c r="O69" s="213"/>
      <c r="P69" s="213"/>
      <c r="Q69" s="213"/>
      <c r="R69" s="213"/>
      <c r="S69" s="213"/>
    </row>
    <row r="70" spans="1:19" s="215" customFormat="1" x14ac:dyDescent="0.25">
      <c r="A70" s="216"/>
      <c r="I70" s="213"/>
      <c r="J70" s="213"/>
      <c r="K70" s="213"/>
      <c r="L70" s="213"/>
      <c r="M70" s="213"/>
      <c r="N70" s="213"/>
      <c r="O70" s="213"/>
      <c r="P70" s="213"/>
      <c r="Q70" s="213"/>
      <c r="R70" s="213"/>
      <c r="S70" s="213"/>
    </row>
    <row r="71" spans="1:19" s="215" customFormat="1" x14ac:dyDescent="0.25">
      <c r="A71" s="216"/>
      <c r="I71" s="213"/>
      <c r="J71" s="213"/>
      <c r="K71" s="213"/>
      <c r="L71" s="213"/>
      <c r="M71" s="213"/>
      <c r="N71" s="213"/>
      <c r="O71" s="213"/>
      <c r="P71" s="213"/>
      <c r="Q71" s="213"/>
      <c r="R71" s="213"/>
      <c r="S71" s="213"/>
    </row>
    <row r="72" spans="1:19" s="215" customFormat="1" x14ac:dyDescent="0.25">
      <c r="A72" s="216"/>
      <c r="I72" s="213"/>
      <c r="J72" s="213"/>
      <c r="K72" s="213"/>
      <c r="L72" s="213"/>
      <c r="M72" s="213"/>
      <c r="N72" s="213"/>
      <c r="O72" s="213"/>
      <c r="P72" s="213"/>
      <c r="Q72" s="213"/>
      <c r="R72" s="213"/>
      <c r="S72" s="213"/>
    </row>
    <row r="73" spans="1:19" s="215" customFormat="1" x14ac:dyDescent="0.25">
      <c r="A73" s="216"/>
      <c r="I73" s="213"/>
      <c r="J73" s="213"/>
      <c r="K73" s="213"/>
      <c r="L73" s="213"/>
      <c r="M73" s="213"/>
      <c r="N73" s="213"/>
      <c r="O73" s="213"/>
      <c r="P73" s="213"/>
      <c r="Q73" s="213"/>
      <c r="R73" s="213"/>
      <c r="S73" s="213"/>
    </row>
    <row r="74" spans="1:19" s="215" customFormat="1" x14ac:dyDescent="0.25">
      <c r="A74" s="216"/>
      <c r="I74" s="213"/>
      <c r="J74" s="213"/>
      <c r="K74" s="213"/>
      <c r="L74" s="213"/>
      <c r="M74" s="213"/>
      <c r="N74" s="213"/>
      <c r="O74" s="213"/>
      <c r="P74" s="213"/>
      <c r="Q74" s="213"/>
      <c r="R74" s="213"/>
      <c r="S74" s="213"/>
    </row>
    <row r="75" spans="1:19" s="215" customFormat="1" x14ac:dyDescent="0.25">
      <c r="A75" s="216"/>
      <c r="I75" s="213"/>
      <c r="J75" s="213"/>
      <c r="K75" s="213"/>
      <c r="L75" s="213"/>
      <c r="M75" s="213"/>
      <c r="N75" s="213"/>
      <c r="O75" s="213"/>
      <c r="P75" s="213"/>
      <c r="Q75" s="213"/>
      <c r="R75" s="213"/>
      <c r="S75" s="213"/>
    </row>
    <row r="76" spans="1:19" s="215" customFormat="1" x14ac:dyDescent="0.25">
      <c r="A76" s="216"/>
      <c r="I76" s="213"/>
      <c r="J76" s="213"/>
      <c r="K76" s="213"/>
      <c r="L76" s="213"/>
      <c r="M76" s="213"/>
      <c r="N76" s="213"/>
      <c r="O76" s="213"/>
      <c r="P76" s="213"/>
      <c r="Q76" s="213"/>
      <c r="R76" s="213"/>
      <c r="S76" s="213"/>
    </row>
    <row r="77" spans="1:19" s="215" customFormat="1" x14ac:dyDescent="0.25">
      <c r="A77" s="216"/>
      <c r="I77" s="213"/>
      <c r="J77" s="213"/>
      <c r="K77" s="213"/>
      <c r="L77" s="213"/>
      <c r="M77" s="213"/>
      <c r="N77" s="213"/>
      <c r="O77" s="213"/>
      <c r="P77" s="213"/>
      <c r="Q77" s="213"/>
      <c r="R77" s="213"/>
      <c r="S77" s="213"/>
    </row>
    <row r="78" spans="1:19" s="215" customFormat="1" x14ac:dyDescent="0.25">
      <c r="A78" s="216"/>
      <c r="I78" s="213"/>
      <c r="J78" s="213"/>
      <c r="K78" s="213"/>
      <c r="L78" s="213"/>
      <c r="M78" s="213"/>
      <c r="N78" s="213"/>
      <c r="O78" s="213"/>
      <c r="P78" s="213"/>
      <c r="Q78" s="213"/>
      <c r="R78" s="213"/>
      <c r="S78" s="213"/>
    </row>
    <row r="79" spans="1:19" s="215" customFormat="1" x14ac:dyDescent="0.25">
      <c r="A79" s="216"/>
      <c r="I79" s="213"/>
      <c r="J79" s="213"/>
      <c r="K79" s="213"/>
      <c r="L79" s="213"/>
      <c r="M79" s="213"/>
      <c r="N79" s="213"/>
      <c r="O79" s="213"/>
      <c r="P79" s="213"/>
      <c r="Q79" s="213"/>
      <c r="R79" s="213"/>
      <c r="S79" s="213"/>
    </row>
    <row r="80" spans="1:19" s="215" customFormat="1" x14ac:dyDescent="0.25">
      <c r="A80" s="216"/>
      <c r="I80" s="213"/>
      <c r="J80" s="213"/>
      <c r="K80" s="213"/>
      <c r="L80" s="213"/>
      <c r="M80" s="213"/>
      <c r="N80" s="213"/>
      <c r="O80" s="213"/>
      <c r="P80" s="213"/>
      <c r="Q80" s="213"/>
      <c r="R80" s="213"/>
      <c r="S80" s="213"/>
    </row>
    <row r="81" spans="1:19" s="215" customFormat="1" x14ac:dyDescent="0.25">
      <c r="A81" s="216"/>
      <c r="I81" s="213"/>
      <c r="J81" s="213"/>
      <c r="K81" s="213"/>
      <c r="L81" s="213"/>
      <c r="M81" s="213"/>
      <c r="N81" s="213"/>
      <c r="O81" s="213"/>
      <c r="P81" s="213"/>
      <c r="Q81" s="213"/>
      <c r="R81" s="213"/>
      <c r="S81" s="213"/>
    </row>
    <row r="82" spans="1:19" s="215" customFormat="1" x14ac:dyDescent="0.25">
      <c r="A82" s="216"/>
      <c r="I82" s="213"/>
      <c r="J82" s="213"/>
      <c r="K82" s="213"/>
      <c r="L82" s="213"/>
      <c r="M82" s="213"/>
      <c r="N82" s="213"/>
      <c r="O82" s="213"/>
      <c r="P82" s="213"/>
      <c r="Q82" s="213"/>
      <c r="R82" s="213"/>
      <c r="S82" s="213"/>
    </row>
    <row r="83" spans="1:19" s="215" customFormat="1" x14ac:dyDescent="0.25">
      <c r="A83" s="216"/>
      <c r="I83" s="213"/>
      <c r="J83" s="213"/>
      <c r="K83" s="213"/>
      <c r="L83" s="213"/>
      <c r="M83" s="213"/>
      <c r="N83" s="213"/>
      <c r="O83" s="213"/>
      <c r="P83" s="213"/>
      <c r="Q83" s="213"/>
      <c r="R83" s="213"/>
      <c r="S83" s="213"/>
    </row>
    <row r="84" spans="1:19" s="215" customFormat="1" x14ac:dyDescent="0.25">
      <c r="A84" s="216"/>
      <c r="I84" s="213"/>
      <c r="J84" s="213"/>
      <c r="K84" s="213"/>
      <c r="L84" s="213"/>
      <c r="M84" s="213"/>
      <c r="N84" s="213"/>
      <c r="O84" s="213"/>
      <c r="P84" s="213"/>
      <c r="Q84" s="213"/>
      <c r="R84" s="213"/>
      <c r="S84" s="213"/>
    </row>
    <row r="85" spans="1:19" s="215" customFormat="1" x14ac:dyDescent="0.25">
      <c r="A85" s="216"/>
      <c r="I85" s="213"/>
      <c r="J85" s="213"/>
      <c r="K85" s="213"/>
      <c r="L85" s="213"/>
      <c r="M85" s="213"/>
      <c r="N85" s="213"/>
      <c r="O85" s="213"/>
      <c r="P85" s="213"/>
      <c r="Q85" s="213"/>
      <c r="R85" s="213"/>
      <c r="S85" s="213"/>
    </row>
    <row r="86" spans="1:19" s="215" customFormat="1" x14ac:dyDescent="0.25">
      <c r="A86" s="216"/>
      <c r="I86" s="213"/>
      <c r="J86" s="213"/>
      <c r="K86" s="213"/>
      <c r="L86" s="213"/>
      <c r="M86" s="213"/>
      <c r="N86" s="213"/>
      <c r="O86" s="213"/>
      <c r="P86" s="213"/>
      <c r="Q86" s="213"/>
      <c r="R86" s="213"/>
      <c r="S86" s="213"/>
    </row>
    <row r="87" spans="1:19" s="215" customFormat="1" x14ac:dyDescent="0.25">
      <c r="A87" s="216"/>
      <c r="I87" s="213"/>
      <c r="J87" s="213"/>
      <c r="K87" s="213"/>
      <c r="L87" s="213"/>
      <c r="M87" s="213"/>
      <c r="N87" s="213"/>
      <c r="O87" s="213"/>
      <c r="P87" s="213"/>
      <c r="Q87" s="213"/>
      <c r="R87" s="213"/>
      <c r="S87" s="213"/>
    </row>
    <row r="88" spans="1:19" s="215" customFormat="1" x14ac:dyDescent="0.25">
      <c r="A88" s="216"/>
      <c r="I88" s="213"/>
      <c r="J88" s="213"/>
      <c r="K88" s="213"/>
      <c r="L88" s="213"/>
      <c r="M88" s="213"/>
      <c r="N88" s="213"/>
      <c r="O88" s="213"/>
      <c r="P88" s="213"/>
      <c r="Q88" s="213"/>
      <c r="R88" s="213"/>
      <c r="S88" s="213"/>
    </row>
    <row r="89" spans="1:19" s="215" customFormat="1" x14ac:dyDescent="0.25">
      <c r="A89" s="216"/>
      <c r="I89" s="213"/>
      <c r="J89" s="213"/>
      <c r="K89" s="213"/>
      <c r="L89" s="213"/>
      <c r="M89" s="213"/>
      <c r="N89" s="213"/>
      <c r="O89" s="213"/>
      <c r="P89" s="213"/>
      <c r="Q89" s="213"/>
      <c r="R89" s="213"/>
      <c r="S89" s="213"/>
    </row>
    <row r="90" spans="1:19" s="215" customFormat="1" x14ac:dyDescent="0.25">
      <c r="A90" s="216"/>
      <c r="I90" s="213"/>
      <c r="J90" s="213"/>
      <c r="K90" s="213"/>
      <c r="L90" s="213"/>
      <c r="M90" s="213"/>
      <c r="N90" s="213"/>
      <c r="O90" s="213"/>
      <c r="P90" s="213"/>
      <c r="Q90" s="213"/>
      <c r="R90" s="213"/>
      <c r="S90" s="213"/>
    </row>
    <row r="91" spans="1:19" s="215" customFormat="1" x14ac:dyDescent="0.25">
      <c r="A91" s="216"/>
      <c r="I91" s="213"/>
      <c r="J91" s="213"/>
      <c r="K91" s="213"/>
      <c r="L91" s="213"/>
      <c r="M91" s="213"/>
      <c r="N91" s="213"/>
      <c r="O91" s="213"/>
      <c r="P91" s="213"/>
      <c r="Q91" s="213"/>
      <c r="R91" s="213"/>
      <c r="S91" s="213"/>
    </row>
    <row r="92" spans="1:19" s="215" customFormat="1" x14ac:dyDescent="0.25">
      <c r="A92" s="216"/>
      <c r="I92" s="213"/>
      <c r="J92" s="213"/>
      <c r="K92" s="213"/>
      <c r="L92" s="213"/>
      <c r="M92" s="213"/>
      <c r="N92" s="213"/>
      <c r="O92" s="213"/>
      <c r="P92" s="213"/>
      <c r="Q92" s="213"/>
      <c r="R92" s="213"/>
      <c r="S92" s="213"/>
    </row>
    <row r="93" spans="1:19" s="215" customFormat="1" x14ac:dyDescent="0.25">
      <c r="A93" s="216"/>
      <c r="I93" s="213"/>
      <c r="J93" s="213"/>
      <c r="K93" s="213"/>
      <c r="L93" s="213"/>
      <c r="M93" s="213"/>
      <c r="N93" s="213"/>
      <c r="O93" s="213"/>
      <c r="P93" s="213"/>
      <c r="Q93" s="213"/>
      <c r="R93" s="213"/>
      <c r="S93" s="213"/>
    </row>
    <row r="94" spans="1:19" s="215" customFormat="1" x14ac:dyDescent="0.25">
      <c r="A94" s="216"/>
      <c r="I94" s="213"/>
      <c r="J94" s="213"/>
      <c r="K94" s="213"/>
      <c r="L94" s="213"/>
      <c r="M94" s="213"/>
      <c r="N94" s="213"/>
      <c r="O94" s="213"/>
      <c r="P94" s="213"/>
      <c r="Q94" s="213"/>
      <c r="R94" s="213"/>
      <c r="S94" s="213"/>
    </row>
    <row r="95" spans="1:19" s="215" customFormat="1" x14ac:dyDescent="0.25">
      <c r="A95" s="216"/>
      <c r="I95" s="213"/>
      <c r="J95" s="213"/>
      <c r="K95" s="213"/>
      <c r="L95" s="213"/>
      <c r="M95" s="213"/>
      <c r="N95" s="213"/>
      <c r="O95" s="213"/>
      <c r="P95" s="213"/>
      <c r="Q95" s="213"/>
      <c r="R95" s="213"/>
      <c r="S95" s="213"/>
    </row>
    <row r="96" spans="1:19" s="215" customFormat="1" x14ac:dyDescent="0.25">
      <c r="A96" s="216"/>
      <c r="I96" s="213"/>
      <c r="J96" s="213"/>
      <c r="K96" s="213"/>
      <c r="L96" s="213"/>
      <c r="M96" s="213"/>
      <c r="N96" s="213"/>
      <c r="O96" s="213"/>
      <c r="P96" s="213"/>
      <c r="Q96" s="213"/>
      <c r="R96" s="213"/>
      <c r="S96" s="213"/>
    </row>
    <row r="97" spans="1:19" s="215" customFormat="1" x14ac:dyDescent="0.25">
      <c r="A97" s="216"/>
      <c r="I97" s="213"/>
      <c r="J97" s="213"/>
      <c r="K97" s="213"/>
      <c r="L97" s="213"/>
      <c r="M97" s="213"/>
      <c r="N97" s="213"/>
      <c r="O97" s="213"/>
      <c r="P97" s="213"/>
      <c r="Q97" s="213"/>
      <c r="R97" s="213"/>
      <c r="S97" s="213"/>
    </row>
    <row r="98" spans="1:19" s="215" customFormat="1" x14ac:dyDescent="0.25">
      <c r="A98" s="216"/>
      <c r="I98" s="213"/>
      <c r="J98" s="213"/>
      <c r="K98" s="213"/>
      <c r="L98" s="213"/>
      <c r="M98" s="213"/>
      <c r="N98" s="213"/>
      <c r="O98" s="213"/>
      <c r="P98" s="213"/>
      <c r="Q98" s="213"/>
      <c r="R98" s="213"/>
      <c r="S98" s="213"/>
    </row>
    <row r="99" spans="1:19" s="215" customFormat="1" x14ac:dyDescent="0.25">
      <c r="A99" s="216"/>
      <c r="I99" s="213"/>
      <c r="J99" s="213"/>
      <c r="K99" s="213"/>
      <c r="L99" s="213"/>
      <c r="M99" s="213"/>
      <c r="N99" s="213"/>
      <c r="O99" s="213"/>
      <c r="P99" s="213"/>
      <c r="Q99" s="213"/>
      <c r="R99" s="213"/>
      <c r="S99" s="213"/>
    </row>
    <row r="100" spans="1:19" s="215" customFormat="1" x14ac:dyDescent="0.25">
      <c r="A100" s="216"/>
      <c r="I100" s="213"/>
      <c r="J100" s="213"/>
      <c r="K100" s="213"/>
      <c r="L100" s="213"/>
      <c r="M100" s="213"/>
      <c r="N100" s="213"/>
      <c r="O100" s="213"/>
      <c r="P100" s="213"/>
      <c r="Q100" s="213"/>
      <c r="R100" s="213"/>
      <c r="S100" s="213"/>
    </row>
    <row r="101" spans="1:19" s="215" customFormat="1" x14ac:dyDescent="0.25">
      <c r="A101" s="216"/>
      <c r="I101" s="213"/>
      <c r="J101" s="213"/>
      <c r="K101" s="213"/>
      <c r="L101" s="213"/>
      <c r="M101" s="213"/>
      <c r="N101" s="213"/>
      <c r="O101" s="213"/>
      <c r="P101" s="213"/>
      <c r="Q101" s="213"/>
      <c r="R101" s="213"/>
      <c r="S101" s="213"/>
    </row>
    <row r="102" spans="1:19" s="215" customFormat="1" x14ac:dyDescent="0.25">
      <c r="A102" s="216"/>
      <c r="I102" s="213"/>
      <c r="J102" s="213"/>
      <c r="K102" s="213"/>
      <c r="L102" s="213"/>
      <c r="M102" s="213"/>
      <c r="N102" s="213"/>
      <c r="O102" s="213"/>
      <c r="P102" s="213"/>
      <c r="Q102" s="213"/>
      <c r="R102" s="213"/>
      <c r="S102" s="213"/>
    </row>
    <row r="103" spans="1:19" s="215" customFormat="1" x14ac:dyDescent="0.25">
      <c r="A103" s="216"/>
      <c r="I103" s="213"/>
      <c r="J103" s="213"/>
      <c r="K103" s="213"/>
      <c r="L103" s="213"/>
      <c r="M103" s="213"/>
      <c r="N103" s="213"/>
      <c r="O103" s="213"/>
      <c r="P103" s="213"/>
      <c r="Q103" s="213"/>
      <c r="R103" s="213"/>
      <c r="S103" s="213"/>
    </row>
    <row r="104" spans="1:19" s="215" customFormat="1" x14ac:dyDescent="0.25">
      <c r="A104" s="216"/>
      <c r="I104" s="213"/>
      <c r="J104" s="213"/>
      <c r="K104" s="213"/>
      <c r="L104" s="213"/>
      <c r="M104" s="213"/>
      <c r="N104" s="213"/>
      <c r="O104" s="213"/>
      <c r="P104" s="213"/>
      <c r="Q104" s="213"/>
      <c r="R104" s="213"/>
      <c r="S104" s="213"/>
    </row>
    <row r="105" spans="1:19" s="215" customFormat="1" x14ac:dyDescent="0.25">
      <c r="A105" s="216"/>
      <c r="I105" s="213"/>
      <c r="J105" s="213"/>
      <c r="K105" s="213"/>
      <c r="L105" s="213"/>
      <c r="M105" s="213"/>
      <c r="N105" s="213"/>
      <c r="O105" s="213"/>
      <c r="P105" s="213"/>
      <c r="Q105" s="213"/>
      <c r="R105" s="213"/>
      <c r="S105" s="213"/>
    </row>
    <row r="106" spans="1:19" s="215" customFormat="1" x14ac:dyDescent="0.25">
      <c r="A106" s="216"/>
      <c r="I106" s="213"/>
      <c r="J106" s="213"/>
      <c r="K106" s="213"/>
      <c r="L106" s="213"/>
      <c r="M106" s="213"/>
      <c r="N106" s="213"/>
      <c r="O106" s="213"/>
      <c r="P106" s="213"/>
      <c r="Q106" s="213"/>
      <c r="R106" s="213"/>
      <c r="S106" s="213"/>
    </row>
    <row r="107" spans="1:19" s="215" customFormat="1" x14ac:dyDescent="0.25">
      <c r="A107" s="216"/>
      <c r="I107" s="213"/>
      <c r="J107" s="213"/>
      <c r="K107" s="213"/>
      <c r="L107" s="213"/>
      <c r="M107" s="213"/>
      <c r="N107" s="213"/>
      <c r="O107" s="213"/>
      <c r="P107" s="213"/>
      <c r="Q107" s="213"/>
      <c r="R107" s="213"/>
      <c r="S107" s="213"/>
    </row>
    <row r="108" spans="1:19" s="215" customFormat="1" x14ac:dyDescent="0.25">
      <c r="A108" s="216"/>
      <c r="I108" s="213"/>
      <c r="J108" s="213"/>
      <c r="K108" s="213"/>
      <c r="L108" s="213"/>
      <c r="M108" s="213"/>
      <c r="N108" s="213"/>
      <c r="O108" s="213"/>
      <c r="P108" s="213"/>
      <c r="Q108" s="213"/>
      <c r="R108" s="213"/>
      <c r="S108" s="213"/>
    </row>
    <row r="109" spans="1:19" s="215" customFormat="1" x14ac:dyDescent="0.25">
      <c r="A109" s="216"/>
      <c r="I109" s="213"/>
      <c r="J109" s="213"/>
      <c r="K109" s="213"/>
      <c r="L109" s="213"/>
      <c r="M109" s="213"/>
      <c r="N109" s="213"/>
      <c r="O109" s="213"/>
      <c r="P109" s="213"/>
      <c r="Q109" s="213"/>
      <c r="R109" s="213"/>
      <c r="S109" s="213"/>
    </row>
    <row r="110" spans="1:19" s="215" customFormat="1" x14ac:dyDescent="0.25">
      <c r="A110" s="216"/>
      <c r="I110" s="213"/>
      <c r="J110" s="213"/>
      <c r="K110" s="213"/>
      <c r="L110" s="213"/>
      <c r="M110" s="213"/>
      <c r="N110" s="213"/>
      <c r="O110" s="213"/>
      <c r="P110" s="213"/>
      <c r="Q110" s="213"/>
      <c r="R110" s="213"/>
      <c r="S110" s="213"/>
    </row>
    <row r="111" spans="1:19" s="215" customFormat="1" x14ac:dyDescent="0.25">
      <c r="A111" s="216"/>
      <c r="I111" s="213"/>
      <c r="J111" s="213"/>
      <c r="K111" s="213"/>
      <c r="L111" s="213"/>
      <c r="M111" s="213"/>
      <c r="N111" s="213"/>
      <c r="O111" s="213"/>
      <c r="P111" s="213"/>
      <c r="Q111" s="213"/>
      <c r="R111" s="213"/>
      <c r="S111" s="213"/>
    </row>
    <row r="112" spans="1:19" s="215" customFormat="1" x14ac:dyDescent="0.25">
      <c r="A112" s="216"/>
      <c r="I112" s="213"/>
      <c r="J112" s="213"/>
      <c r="K112" s="213"/>
      <c r="L112" s="213"/>
      <c r="M112" s="213"/>
      <c r="N112" s="213"/>
      <c r="O112" s="213"/>
      <c r="P112" s="213"/>
      <c r="Q112" s="213"/>
      <c r="R112" s="213"/>
      <c r="S112" s="213"/>
    </row>
    <row r="113" spans="1:19" s="215" customFormat="1" x14ac:dyDescent="0.25">
      <c r="A113" s="216"/>
      <c r="I113" s="213"/>
      <c r="J113" s="213"/>
      <c r="K113" s="213"/>
      <c r="L113" s="213"/>
      <c r="M113" s="213"/>
      <c r="N113" s="213"/>
      <c r="O113" s="213"/>
      <c r="P113" s="213"/>
      <c r="Q113" s="213"/>
      <c r="R113" s="213"/>
      <c r="S113" s="213"/>
    </row>
    <row r="114" spans="1:19" s="215" customFormat="1" x14ac:dyDescent="0.25">
      <c r="A114" s="216"/>
      <c r="I114" s="213"/>
      <c r="J114" s="213"/>
      <c r="K114" s="213"/>
      <c r="L114" s="213"/>
      <c r="M114" s="213"/>
      <c r="N114" s="213"/>
      <c r="O114" s="213"/>
      <c r="P114" s="213"/>
      <c r="Q114" s="213"/>
      <c r="R114" s="213"/>
      <c r="S114" s="213"/>
    </row>
  </sheetData>
  <mergeCells count="7">
    <mergeCell ref="A28:H31"/>
    <mergeCell ref="A1:H1"/>
    <mergeCell ref="A2:H2"/>
    <mergeCell ref="A3:C3"/>
    <mergeCell ref="A17:H17"/>
    <mergeCell ref="A18:H21"/>
    <mergeCell ref="A23:H26"/>
  </mergeCells>
  <printOptions horizontalCentered="1"/>
  <pageMargins left="0.25" right="0.25" top="0.75" bottom="0.25" header="0.3" footer="0.3"/>
  <pageSetup orientation="portrait" verticalDpi="2" r:id="rId1"/>
  <headerFooter>
    <oddFooter>&amp;LRevised October 2018&amp;C15</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2DAE6-11C9-4083-9FA9-98A2F4CA9188}">
  <dimension ref="A1:R94"/>
  <sheetViews>
    <sheetView workbookViewId="0">
      <pane xSplit="2" ySplit="4" topLeftCell="C14" activePane="bottomRight" state="frozen"/>
      <selection pane="topRight" activeCell="C1" sqref="C1"/>
      <selection pane="bottomLeft" activeCell="A5" sqref="A5"/>
      <selection pane="bottomRight" activeCell="J23" sqref="J23"/>
    </sheetView>
  </sheetViews>
  <sheetFormatPr defaultColWidth="9.109375" defaultRowHeight="13.2" x14ac:dyDescent="0.25"/>
  <cols>
    <col min="1" max="1" width="3.6640625" style="214" customWidth="1"/>
    <col min="2" max="2" width="29.88671875" style="213" customWidth="1"/>
    <col min="3" max="3" width="13.33203125" style="213" customWidth="1"/>
    <col min="4" max="4" width="12.88671875" style="213" customWidth="1"/>
    <col min="5" max="5" width="12.44140625" style="213" customWidth="1"/>
    <col min="6" max="6" width="14.109375" style="213" customWidth="1"/>
    <col min="7" max="7" width="12.109375" style="213" customWidth="1"/>
    <col min="8" max="18" width="9" style="213" customWidth="1"/>
    <col min="19" max="16384" width="9.109375" style="213"/>
  </cols>
  <sheetData>
    <row r="1" spans="1:18" ht="15.6" x14ac:dyDescent="0.25">
      <c r="A1" s="736" t="s">
        <v>466</v>
      </c>
      <c r="B1" s="736"/>
      <c r="C1" s="736"/>
      <c r="D1" s="736"/>
      <c r="E1" s="736"/>
      <c r="F1" s="736"/>
      <c r="G1" s="736"/>
    </row>
    <row r="2" spans="1:18" ht="15.6" x14ac:dyDescent="0.25">
      <c r="A2" s="736" t="s">
        <v>581</v>
      </c>
      <c r="B2" s="737"/>
      <c r="C2" s="737"/>
      <c r="D2" s="737"/>
      <c r="E2" s="737"/>
      <c r="F2" s="737"/>
      <c r="G2" s="737"/>
    </row>
    <row r="3" spans="1:18" s="243" customFormat="1" ht="36.6" thickBot="1" x14ac:dyDescent="0.3">
      <c r="A3" s="738" t="s">
        <v>582</v>
      </c>
      <c r="B3" s="740"/>
      <c r="C3" s="245" t="s">
        <v>559</v>
      </c>
      <c r="D3" s="245" t="s">
        <v>560</v>
      </c>
      <c r="E3" s="244" t="s">
        <v>583</v>
      </c>
      <c r="F3" s="245" t="s">
        <v>562</v>
      </c>
      <c r="G3" s="244" t="s">
        <v>563</v>
      </c>
      <c r="H3" s="213"/>
      <c r="I3" s="213"/>
      <c r="J3" s="213"/>
      <c r="K3" s="213"/>
      <c r="L3" s="213"/>
      <c r="M3" s="213"/>
      <c r="N3" s="213"/>
      <c r="O3" s="213"/>
      <c r="P3" s="213"/>
      <c r="Q3" s="213"/>
      <c r="R3" s="213"/>
    </row>
    <row r="4" spans="1:18" s="243" customFormat="1" ht="20.100000000000001" customHeight="1" thickTop="1" x14ac:dyDescent="0.25">
      <c r="A4" s="749"/>
      <c r="B4" s="749"/>
      <c r="C4" s="749"/>
      <c r="D4" s="749"/>
      <c r="E4" s="749"/>
      <c r="F4" s="749"/>
      <c r="G4" s="749"/>
      <c r="H4" s="213"/>
      <c r="I4" s="213"/>
      <c r="J4" s="213"/>
      <c r="K4" s="213"/>
      <c r="L4" s="213"/>
      <c r="M4" s="213"/>
      <c r="N4" s="213"/>
      <c r="O4" s="213"/>
      <c r="P4" s="213"/>
      <c r="Q4" s="213"/>
      <c r="R4" s="213"/>
    </row>
    <row r="5" spans="1:18" s="215" customFormat="1" ht="20.100000000000001" customHeight="1" x14ac:dyDescent="0.25">
      <c r="A5" s="226"/>
      <c r="B5" s="264" t="s">
        <v>584</v>
      </c>
      <c r="C5" s="263" t="s">
        <v>13</v>
      </c>
      <c r="D5" s="263" t="s">
        <v>13</v>
      </c>
      <c r="E5" s="262" t="s">
        <v>13</v>
      </c>
      <c r="F5" s="262" t="s">
        <v>13</v>
      </c>
      <c r="G5" s="261" t="s">
        <v>13</v>
      </c>
      <c r="H5" s="213"/>
      <c r="I5" s="213"/>
      <c r="J5" s="213"/>
      <c r="K5" s="213"/>
      <c r="L5" s="213"/>
      <c r="M5" s="213"/>
      <c r="N5" s="213"/>
      <c r="O5" s="213"/>
      <c r="P5" s="213"/>
      <c r="Q5" s="213"/>
      <c r="R5" s="213"/>
    </row>
    <row r="6" spans="1:18" s="215" customFormat="1" ht="20.100000000000001" customHeight="1" x14ac:dyDescent="0.25">
      <c r="A6" s="226"/>
      <c r="B6" s="233" t="s">
        <v>585</v>
      </c>
      <c r="C6" s="257">
        <v>-4242889</v>
      </c>
      <c r="D6" s="257">
        <v>-2267638</v>
      </c>
      <c r="E6" s="257">
        <v>1917700</v>
      </c>
      <c r="F6" s="257">
        <v>5834314</v>
      </c>
      <c r="G6" s="260">
        <f>F8</f>
        <v>2830717.0600000005</v>
      </c>
      <c r="H6" s="213"/>
      <c r="I6" s="213"/>
      <c r="J6" s="213"/>
      <c r="K6" s="213"/>
      <c r="L6" s="213"/>
      <c r="M6" s="213"/>
      <c r="N6" s="213"/>
      <c r="O6" s="213"/>
      <c r="P6" s="213"/>
      <c r="Q6" s="213"/>
      <c r="R6" s="213"/>
    </row>
    <row r="7" spans="1:18" s="215" customFormat="1" ht="29.4" customHeight="1" x14ac:dyDescent="0.25">
      <c r="A7" s="226"/>
      <c r="B7" s="233" t="s">
        <v>586</v>
      </c>
      <c r="C7" s="257">
        <v>1975251</v>
      </c>
      <c r="D7" s="257">
        <v>2819120</v>
      </c>
      <c r="E7" s="257">
        <v>3916614</v>
      </c>
      <c r="F7" s="257">
        <f>'[5]Std 7-Revenues&amp;Expenses'!F45</f>
        <v>-3003596.9399999995</v>
      </c>
      <c r="G7" s="257">
        <f>'[5]Std 7-Revenues&amp;Expenses'!G45</f>
        <v>-756080.06819999963</v>
      </c>
      <c r="H7" s="213"/>
      <c r="I7" s="213"/>
      <c r="J7" s="213"/>
      <c r="K7" s="213"/>
      <c r="L7" s="213"/>
      <c r="M7" s="213"/>
      <c r="N7" s="213"/>
      <c r="O7" s="213"/>
      <c r="P7" s="213"/>
      <c r="Q7" s="213"/>
      <c r="R7" s="213"/>
    </row>
    <row r="8" spans="1:18" s="215" customFormat="1" ht="20.100000000000001" customHeight="1" x14ac:dyDescent="0.25">
      <c r="A8" s="226"/>
      <c r="B8" s="233" t="s">
        <v>587</v>
      </c>
      <c r="C8" s="234">
        <f>SUM(C6:C7)</f>
        <v>-2267638</v>
      </c>
      <c r="D8" s="234">
        <f>SUM(D6:D7)</f>
        <v>551482</v>
      </c>
      <c r="E8" s="234">
        <f>SUM(E6:E7)</f>
        <v>5834314</v>
      </c>
      <c r="F8" s="234">
        <f>SUM(F6:F7)</f>
        <v>2830717.0600000005</v>
      </c>
      <c r="G8" s="234">
        <f>SUM(G6:G7)</f>
        <v>2074636.9918000009</v>
      </c>
      <c r="H8" s="213"/>
      <c r="I8" s="213"/>
      <c r="J8" s="213"/>
      <c r="K8" s="213"/>
      <c r="L8" s="213"/>
      <c r="M8" s="213"/>
      <c r="N8" s="213"/>
      <c r="O8" s="213"/>
      <c r="P8" s="213"/>
      <c r="Q8" s="213"/>
      <c r="R8" s="213"/>
    </row>
    <row r="9" spans="1:18" s="215" customFormat="1" ht="20.100000000000001" customHeight="1" x14ac:dyDescent="0.25">
      <c r="A9" s="744"/>
      <c r="B9" s="744"/>
      <c r="C9" s="744"/>
      <c r="D9" s="744"/>
      <c r="E9" s="744"/>
      <c r="F9" s="744"/>
      <c r="G9" s="744"/>
      <c r="H9" s="213"/>
      <c r="I9" s="213"/>
      <c r="J9" s="213"/>
      <c r="K9" s="213"/>
      <c r="L9" s="213"/>
      <c r="M9" s="213"/>
      <c r="N9" s="213"/>
      <c r="O9" s="213"/>
      <c r="P9" s="213"/>
      <c r="Q9" s="213"/>
      <c r="R9" s="213"/>
    </row>
    <row r="10" spans="1:18" s="237" customFormat="1" ht="20.100000000000001" customHeight="1" x14ac:dyDescent="0.25">
      <c r="A10" s="242"/>
      <c r="B10" s="240" t="s">
        <v>588</v>
      </c>
      <c r="C10" s="241"/>
      <c r="D10" s="259"/>
      <c r="E10" s="241"/>
      <c r="F10" s="241"/>
      <c r="G10" s="241"/>
      <c r="H10" s="213"/>
      <c r="I10" s="213"/>
      <c r="J10" s="213"/>
      <c r="K10" s="213"/>
      <c r="L10" s="213"/>
      <c r="M10" s="213"/>
      <c r="N10" s="213"/>
      <c r="O10" s="213"/>
      <c r="P10" s="213"/>
      <c r="Q10" s="213"/>
      <c r="R10" s="213"/>
    </row>
    <row r="11" spans="1:18" s="215" customFormat="1" ht="20.100000000000001" customHeight="1" x14ac:dyDescent="0.25">
      <c r="A11" s="226"/>
      <c r="B11" s="225" t="s">
        <v>589</v>
      </c>
      <c r="C11" s="258"/>
      <c r="D11" s="258"/>
      <c r="E11" s="258"/>
      <c r="F11" s="258"/>
      <c r="G11" s="258"/>
      <c r="H11" s="213"/>
      <c r="I11" s="213"/>
      <c r="J11" s="213"/>
      <c r="K11" s="213"/>
      <c r="L11" s="213"/>
      <c r="M11" s="213"/>
      <c r="N11" s="213"/>
      <c r="O11" s="213"/>
      <c r="P11" s="213"/>
      <c r="Q11" s="213"/>
      <c r="R11" s="213"/>
    </row>
    <row r="12" spans="1:18" s="215" customFormat="1" ht="20.100000000000001" customHeight="1" x14ac:dyDescent="0.25">
      <c r="A12" s="226"/>
      <c r="B12" s="233" t="s">
        <v>590</v>
      </c>
      <c r="C12" s="257">
        <v>91905</v>
      </c>
      <c r="D12" s="257">
        <v>279666</v>
      </c>
      <c r="E12" s="257">
        <v>134050</v>
      </c>
      <c r="F12" s="257">
        <v>130000</v>
      </c>
      <c r="G12" s="257">
        <v>130000</v>
      </c>
      <c r="H12" s="213"/>
      <c r="I12" s="213"/>
      <c r="J12" s="213"/>
      <c r="K12" s="213"/>
      <c r="L12" s="213"/>
      <c r="M12" s="213"/>
      <c r="N12" s="213"/>
      <c r="O12" s="213"/>
      <c r="P12" s="213"/>
      <c r="Q12" s="213"/>
      <c r="R12" s="213"/>
    </row>
    <row r="13" spans="1:18" s="215" customFormat="1" ht="20.100000000000001" customHeight="1" x14ac:dyDescent="0.25">
      <c r="A13" s="226"/>
      <c r="B13" s="233" t="s">
        <v>591</v>
      </c>
      <c r="C13" s="257">
        <v>1651803</v>
      </c>
      <c r="D13" s="257">
        <v>1685275</v>
      </c>
      <c r="E13" s="257">
        <v>2065118</v>
      </c>
      <c r="F13" s="257">
        <f>E13</f>
        <v>2065118</v>
      </c>
      <c r="G13" s="257">
        <f>F13+99000</f>
        <v>2164118</v>
      </c>
      <c r="H13" s="213"/>
      <c r="I13" s="213"/>
      <c r="J13" s="213"/>
      <c r="K13" s="213"/>
      <c r="L13" s="213"/>
      <c r="M13" s="213"/>
      <c r="N13" s="213"/>
      <c r="O13" s="213"/>
      <c r="P13" s="213"/>
      <c r="Q13" s="213"/>
      <c r="R13" s="213"/>
    </row>
    <row r="14" spans="1:18" s="215" customFormat="1" ht="20.100000000000001" customHeight="1" x14ac:dyDescent="0.25">
      <c r="A14" s="226"/>
      <c r="B14" s="233" t="s">
        <v>592</v>
      </c>
      <c r="C14" s="257">
        <v>277491</v>
      </c>
      <c r="D14" s="257">
        <v>268855</v>
      </c>
      <c r="E14" s="257">
        <v>384956</v>
      </c>
      <c r="F14" s="257">
        <f>E14</f>
        <v>384956</v>
      </c>
      <c r="G14" s="257">
        <f>F14</f>
        <v>384956</v>
      </c>
      <c r="H14" s="213"/>
      <c r="I14" s="213"/>
      <c r="J14" s="213"/>
      <c r="K14" s="213"/>
      <c r="L14" s="213"/>
      <c r="M14" s="213"/>
      <c r="N14" s="213"/>
      <c r="O14" s="213"/>
      <c r="P14" s="213"/>
      <c r="Q14" s="213"/>
      <c r="R14" s="213"/>
    </row>
    <row r="15" spans="1:18" s="215" customFormat="1" ht="20.100000000000001" customHeight="1" x14ac:dyDescent="0.25">
      <c r="A15" s="226"/>
      <c r="B15" s="233" t="s">
        <v>294</v>
      </c>
      <c r="C15" s="234">
        <f>SUM(C12:C14)</f>
        <v>2021199</v>
      </c>
      <c r="D15" s="234">
        <f>SUM(D12:D14)</f>
        <v>2233796</v>
      </c>
      <c r="E15" s="234">
        <f>SUM(E12:E14)</f>
        <v>2584124</v>
      </c>
      <c r="F15" s="234">
        <f>SUM(F12:F14)</f>
        <v>2580074</v>
      </c>
      <c r="G15" s="234">
        <f>SUM(G12:G14)</f>
        <v>2679074</v>
      </c>
      <c r="H15" s="213"/>
      <c r="I15" s="213"/>
      <c r="J15" s="213"/>
      <c r="K15" s="213"/>
      <c r="L15" s="213"/>
      <c r="M15" s="213"/>
      <c r="N15" s="213"/>
      <c r="O15" s="213"/>
      <c r="P15" s="213"/>
      <c r="Q15" s="213"/>
      <c r="R15" s="213"/>
    </row>
    <row r="16" spans="1:18" s="215" customFormat="1" ht="9.75" customHeight="1" x14ac:dyDescent="0.25">
      <c r="A16" s="230"/>
      <c r="B16" s="228"/>
      <c r="C16" s="256"/>
      <c r="D16" s="256"/>
      <c r="E16" s="256"/>
      <c r="F16" s="256"/>
      <c r="G16" s="256"/>
      <c r="H16" s="213"/>
      <c r="I16" s="213"/>
      <c r="J16" s="213"/>
      <c r="K16" s="213"/>
      <c r="L16" s="213"/>
      <c r="M16" s="213"/>
      <c r="N16" s="213"/>
      <c r="O16" s="213"/>
      <c r="P16" s="213"/>
      <c r="Q16" s="213"/>
      <c r="R16" s="213"/>
    </row>
    <row r="17" spans="1:18" s="215" customFormat="1" ht="23.25" customHeight="1" x14ac:dyDescent="0.25">
      <c r="A17" s="226"/>
      <c r="B17" s="225" t="s">
        <v>593</v>
      </c>
      <c r="C17" s="255">
        <f>C12/('[5]Std 7-Revenues&amp;Expenses'!C8+'[5]Std 7-Supplemental Fin Data'!C12)</f>
        <v>2.2875973171602282E-2</v>
      </c>
      <c r="D17" s="255">
        <f>D12/('[5]Std 7-Revenues&amp;Expenses'!D8+'[5]Std 7-Supplemental Fin Data'!D12)</f>
        <v>7.4917826824217715E-2</v>
      </c>
      <c r="E17" s="255">
        <f>E12/('[5]Std 7-Revenues&amp;Expenses'!E8+'[5]Std 7-Supplemental Fin Data'!E12)</f>
        <v>3.772894546119801E-2</v>
      </c>
      <c r="F17" s="255">
        <f>F12/('[5]Std 7-Revenues&amp;Expenses'!F8+'[5]Std 7-Supplemental Fin Data'!F12)</f>
        <v>3.6978524579625291E-2</v>
      </c>
      <c r="G17" s="255">
        <f>G12/('[5]Std 7-Revenues&amp;Expenses'!G8+'[5]Std 7-Supplemental Fin Data'!G12)</f>
        <v>3.6978524579625291E-2</v>
      </c>
      <c r="H17" s="213"/>
      <c r="I17" s="213"/>
      <c r="J17" s="213"/>
      <c r="K17" s="213"/>
      <c r="L17" s="213"/>
      <c r="M17" s="213"/>
      <c r="N17" s="213"/>
      <c r="O17" s="213"/>
      <c r="P17" s="213"/>
      <c r="Q17" s="213"/>
      <c r="R17" s="213"/>
    </row>
    <row r="18" spans="1:18" s="215" customFormat="1" ht="24" customHeight="1" x14ac:dyDescent="0.25">
      <c r="A18" s="252" t="s">
        <v>17</v>
      </c>
      <c r="B18" s="225" t="s">
        <v>594</v>
      </c>
      <c r="C18" s="255"/>
      <c r="D18" s="255"/>
      <c r="E18" s="255"/>
      <c r="F18" s="255"/>
      <c r="G18" s="255"/>
      <c r="H18" s="213"/>
      <c r="I18" s="213"/>
      <c r="J18" s="213"/>
      <c r="K18" s="213"/>
      <c r="L18" s="213"/>
      <c r="M18" s="213"/>
      <c r="N18" s="213"/>
      <c r="O18" s="213"/>
      <c r="P18" s="213"/>
      <c r="Q18" s="213"/>
      <c r="R18" s="213"/>
    </row>
    <row r="19" spans="1:18" s="215" customFormat="1" ht="24.75" customHeight="1" x14ac:dyDescent="0.25">
      <c r="A19" s="254"/>
      <c r="B19" s="254" t="s">
        <v>595</v>
      </c>
      <c r="C19" s="253">
        <f>'[5]Std 7-Revenues&amp;Expenses'!C8/'Std 5-Enrollment'!C31</f>
        <v>7406.8471698113208</v>
      </c>
      <c r="D19" s="253">
        <f>'[5]Std 7-Revenues&amp;Expenses'!D8/'Std 5-Enrollment'!D31</f>
        <v>6757.9334637964776</v>
      </c>
      <c r="E19" s="253">
        <f>'[5]Std 7-Revenues&amp;Expenses'!E8/'Std 5-Enrollment'!E31</f>
        <v>7107.9521829521827</v>
      </c>
      <c r="F19" s="253">
        <f>'[5]Std 7-Revenues&amp;Expenses'!F8/'Std 5-Enrollment'!F31</f>
        <v>7747.2631578947367</v>
      </c>
      <c r="G19" s="253">
        <f>'[5]Std 7-Revenues&amp;Expenses'!G8/'Std 5-Enrollment'!G31</f>
        <v>7747.2631578947367</v>
      </c>
      <c r="H19" s="213"/>
      <c r="I19" s="213"/>
      <c r="J19" s="213"/>
      <c r="K19" s="213"/>
      <c r="L19" s="213"/>
      <c r="M19" s="213"/>
      <c r="N19" s="213"/>
      <c r="O19" s="213"/>
      <c r="P19" s="213"/>
      <c r="Q19" s="213"/>
      <c r="R19" s="213"/>
    </row>
    <row r="20" spans="1:18" s="215" customFormat="1" ht="20.100000000000001" customHeight="1" x14ac:dyDescent="0.25">
      <c r="A20" s="744" t="s">
        <v>13</v>
      </c>
      <c r="B20" s="744"/>
      <c r="C20" s="744"/>
      <c r="D20" s="744"/>
      <c r="E20" s="744"/>
      <c r="F20" s="744"/>
      <c r="G20" s="744"/>
      <c r="H20" s="213"/>
      <c r="I20" s="213"/>
      <c r="J20" s="213"/>
      <c r="K20" s="213"/>
      <c r="L20" s="213"/>
      <c r="M20" s="213"/>
      <c r="N20" s="213"/>
      <c r="O20" s="213"/>
      <c r="P20" s="213"/>
      <c r="Q20" s="213"/>
      <c r="R20" s="213"/>
    </row>
    <row r="21" spans="1:18" s="215" customFormat="1" ht="40.65" customHeight="1" x14ac:dyDescent="0.25">
      <c r="A21" s="252" t="s">
        <v>17</v>
      </c>
      <c r="B21" s="250" t="s">
        <v>596</v>
      </c>
      <c r="C21" s="251"/>
      <c r="D21" s="251"/>
      <c r="E21" s="251"/>
      <c r="F21" s="251"/>
      <c r="G21" s="566"/>
      <c r="H21" s="213"/>
      <c r="I21" s="213"/>
      <c r="J21" s="213"/>
      <c r="K21" s="213"/>
      <c r="L21" s="213"/>
      <c r="M21" s="213"/>
      <c r="N21" s="213"/>
      <c r="O21" s="213"/>
      <c r="P21" s="213"/>
      <c r="Q21" s="213"/>
      <c r="R21" s="213"/>
    </row>
    <row r="22" spans="1:18" s="215" customFormat="1" ht="20.100000000000001" customHeight="1" x14ac:dyDescent="0.25">
      <c r="A22" s="744"/>
      <c r="B22" s="744"/>
      <c r="C22" s="744"/>
      <c r="D22" s="744"/>
      <c r="E22" s="744"/>
      <c r="F22" s="744"/>
      <c r="G22" s="744"/>
      <c r="H22" s="213"/>
      <c r="I22" s="213"/>
      <c r="J22" s="213"/>
      <c r="K22" s="213"/>
      <c r="L22" s="213"/>
      <c r="M22" s="213"/>
      <c r="N22" s="213"/>
      <c r="O22" s="213"/>
      <c r="P22" s="213"/>
      <c r="Q22" s="213"/>
      <c r="R22" s="213"/>
    </row>
    <row r="23" spans="1:18" ht="20.100000000000001" customHeight="1" x14ac:dyDescent="0.25">
      <c r="A23" s="745" t="s">
        <v>597</v>
      </c>
      <c r="B23" s="746"/>
      <c r="C23" s="746"/>
      <c r="D23" s="746"/>
      <c r="E23" s="746"/>
      <c r="F23" s="746"/>
      <c r="G23" s="747"/>
    </row>
    <row r="24" spans="1:18" ht="20.100000000000001" customHeight="1" x14ac:dyDescent="0.25">
      <c r="A24" s="727"/>
      <c r="B24" s="728"/>
      <c r="C24" s="728"/>
      <c r="D24" s="728"/>
      <c r="E24" s="728"/>
      <c r="F24" s="728"/>
      <c r="G24" s="729"/>
    </row>
    <row r="25" spans="1:18" ht="20.100000000000001" customHeight="1" x14ac:dyDescent="0.25">
      <c r="A25" s="730"/>
      <c r="B25" s="731"/>
      <c r="C25" s="731"/>
      <c r="D25" s="731"/>
      <c r="E25" s="731"/>
      <c r="F25" s="731"/>
      <c r="G25" s="732"/>
    </row>
    <row r="26" spans="1:18" ht="28.5" customHeight="1" x14ac:dyDescent="0.25">
      <c r="A26" s="733"/>
      <c r="B26" s="734"/>
      <c r="C26" s="734"/>
      <c r="D26" s="734"/>
      <c r="E26" s="734"/>
      <c r="F26" s="734"/>
      <c r="G26" s="735"/>
    </row>
    <row r="27" spans="1:18" ht="20.100000000000001" customHeight="1" x14ac:dyDescent="0.25">
      <c r="A27" s="249"/>
      <c r="B27" s="247"/>
      <c r="C27" s="247"/>
      <c r="D27" s="247"/>
      <c r="E27" s="247"/>
      <c r="F27" s="247"/>
      <c r="G27" s="246"/>
    </row>
    <row r="28" spans="1:18" ht="20.100000000000001" customHeight="1" x14ac:dyDescent="0.25">
      <c r="A28" s="248" t="s">
        <v>598</v>
      </c>
      <c r="B28" s="247"/>
      <c r="C28" s="247"/>
      <c r="D28" s="247"/>
      <c r="E28" s="247"/>
      <c r="F28" s="247"/>
      <c r="G28" s="246"/>
    </row>
    <row r="29" spans="1:18" ht="20.100000000000001" customHeight="1" x14ac:dyDescent="0.25">
      <c r="A29" s="748" t="s">
        <v>599</v>
      </c>
      <c r="B29" s="728"/>
      <c r="C29" s="728"/>
      <c r="D29" s="728"/>
      <c r="E29" s="728"/>
      <c r="F29" s="728"/>
      <c r="G29" s="729"/>
    </row>
    <row r="30" spans="1:18" ht="20.100000000000001" customHeight="1" x14ac:dyDescent="0.25">
      <c r="A30" s="730"/>
      <c r="B30" s="731"/>
      <c r="C30" s="731"/>
      <c r="D30" s="731"/>
      <c r="E30" s="731"/>
      <c r="F30" s="731"/>
      <c r="G30" s="732"/>
    </row>
    <row r="31" spans="1:18" ht="21.9" customHeight="1" x14ac:dyDescent="0.25">
      <c r="A31" s="730"/>
      <c r="B31" s="731"/>
      <c r="C31" s="731"/>
      <c r="D31" s="731"/>
      <c r="E31" s="731"/>
      <c r="F31" s="731"/>
      <c r="G31" s="732"/>
    </row>
    <row r="32" spans="1:18" ht="21.9" customHeight="1" x14ac:dyDescent="0.25">
      <c r="A32" s="733"/>
      <c r="B32" s="734"/>
      <c r="C32" s="734"/>
      <c r="D32" s="734"/>
      <c r="E32" s="734"/>
      <c r="F32" s="734"/>
      <c r="G32" s="735"/>
    </row>
    <row r="33" spans="1:18" ht="21.9" customHeight="1" x14ac:dyDescent="0.25"/>
    <row r="34" spans="1:18" s="215" customFormat="1" x14ac:dyDescent="0.25">
      <c r="A34" s="216"/>
      <c r="H34" s="213"/>
      <c r="I34" s="213"/>
      <c r="J34" s="213"/>
      <c r="K34" s="213"/>
      <c r="L34" s="213"/>
      <c r="M34" s="213"/>
      <c r="N34" s="213"/>
      <c r="O34" s="213"/>
      <c r="P34" s="213"/>
      <c r="Q34" s="213"/>
      <c r="R34" s="213"/>
    </row>
    <row r="35" spans="1:18" s="215" customFormat="1" x14ac:dyDescent="0.25">
      <c r="A35" s="216"/>
      <c r="H35" s="213"/>
      <c r="I35" s="213"/>
      <c r="J35" s="213"/>
      <c r="K35" s="213"/>
      <c r="L35" s="213"/>
      <c r="M35" s="213"/>
      <c r="N35" s="213"/>
      <c r="O35" s="213"/>
      <c r="P35" s="213"/>
      <c r="Q35" s="213"/>
      <c r="R35" s="213"/>
    </row>
    <row r="36" spans="1:18" s="215" customFormat="1" x14ac:dyDescent="0.25">
      <c r="A36" s="216"/>
      <c r="H36" s="213"/>
      <c r="I36" s="213"/>
      <c r="J36" s="213"/>
      <c r="K36" s="213"/>
      <c r="L36" s="213"/>
      <c r="M36" s="213"/>
      <c r="N36" s="213"/>
      <c r="O36" s="213"/>
      <c r="P36" s="213"/>
      <c r="Q36" s="213"/>
      <c r="R36" s="213"/>
    </row>
    <row r="37" spans="1:18" s="215" customFormat="1" x14ac:dyDescent="0.25">
      <c r="A37" s="216"/>
      <c r="H37" s="213"/>
      <c r="I37" s="213"/>
      <c r="J37" s="213"/>
      <c r="K37" s="213"/>
      <c r="L37" s="213"/>
      <c r="M37" s="213"/>
      <c r="N37" s="213"/>
      <c r="O37" s="213"/>
      <c r="P37" s="213"/>
      <c r="Q37" s="213"/>
      <c r="R37" s="213"/>
    </row>
    <row r="38" spans="1:18" s="215" customFormat="1" x14ac:dyDescent="0.25">
      <c r="A38" s="216"/>
      <c r="H38" s="213"/>
      <c r="I38" s="213"/>
      <c r="J38" s="213"/>
      <c r="K38" s="213"/>
      <c r="L38" s="213"/>
      <c r="M38" s="213"/>
      <c r="N38" s="213"/>
      <c r="O38" s="213"/>
      <c r="P38" s="213"/>
      <c r="Q38" s="213"/>
      <c r="R38" s="213"/>
    </row>
    <row r="39" spans="1:18" s="215" customFormat="1" x14ac:dyDescent="0.25">
      <c r="A39" s="216"/>
      <c r="H39" s="213"/>
      <c r="I39" s="213"/>
      <c r="J39" s="213"/>
      <c r="K39" s="213"/>
      <c r="L39" s="213"/>
      <c r="M39" s="213"/>
      <c r="N39" s="213"/>
      <c r="O39" s="213"/>
      <c r="P39" s="213"/>
      <c r="Q39" s="213"/>
      <c r="R39" s="213"/>
    </row>
    <row r="40" spans="1:18" s="215" customFormat="1" x14ac:dyDescent="0.25">
      <c r="A40" s="216"/>
      <c r="H40" s="213"/>
      <c r="I40" s="213"/>
      <c r="J40" s="213"/>
      <c r="K40" s="213"/>
      <c r="L40" s="213"/>
      <c r="M40" s="213"/>
      <c r="N40" s="213"/>
      <c r="O40" s="213"/>
      <c r="P40" s="213"/>
      <c r="Q40" s="213"/>
      <c r="R40" s="213"/>
    </row>
    <row r="41" spans="1:18" s="215" customFormat="1" x14ac:dyDescent="0.25">
      <c r="A41" s="216"/>
      <c r="H41" s="213"/>
      <c r="I41" s="213"/>
      <c r="J41" s="213"/>
      <c r="K41" s="213"/>
      <c r="L41" s="213"/>
      <c r="M41" s="213"/>
      <c r="N41" s="213"/>
      <c r="O41" s="213"/>
      <c r="P41" s="213"/>
      <c r="Q41" s="213"/>
      <c r="R41" s="213"/>
    </row>
    <row r="42" spans="1:18" s="215" customFormat="1" x14ac:dyDescent="0.25">
      <c r="A42" s="216"/>
      <c r="H42" s="213"/>
      <c r="I42" s="213"/>
      <c r="J42" s="213"/>
      <c r="K42" s="213"/>
      <c r="L42" s="213"/>
      <c r="M42" s="213"/>
      <c r="N42" s="213"/>
      <c r="O42" s="213"/>
      <c r="P42" s="213"/>
      <c r="Q42" s="213"/>
      <c r="R42" s="213"/>
    </row>
    <row r="43" spans="1:18" s="215" customFormat="1" x14ac:dyDescent="0.25">
      <c r="A43" s="216"/>
      <c r="H43" s="213"/>
      <c r="I43" s="213"/>
      <c r="J43" s="213"/>
      <c r="K43" s="213"/>
      <c r="L43" s="213"/>
      <c r="M43" s="213"/>
      <c r="N43" s="213"/>
      <c r="O43" s="213"/>
      <c r="P43" s="213"/>
      <c r="Q43" s="213"/>
      <c r="R43" s="213"/>
    </row>
    <row r="44" spans="1:18" s="215" customFormat="1" x14ac:dyDescent="0.25">
      <c r="A44" s="216"/>
      <c r="H44" s="213"/>
      <c r="I44" s="213"/>
      <c r="J44" s="213"/>
      <c r="K44" s="213"/>
      <c r="L44" s="213"/>
      <c r="M44" s="213"/>
      <c r="N44" s="213"/>
      <c r="O44" s="213"/>
      <c r="P44" s="213"/>
      <c r="Q44" s="213"/>
      <c r="R44" s="213"/>
    </row>
    <row r="45" spans="1:18" s="215" customFormat="1" x14ac:dyDescent="0.25">
      <c r="A45" s="216"/>
      <c r="H45" s="213"/>
      <c r="I45" s="213"/>
      <c r="J45" s="213"/>
      <c r="K45" s="213"/>
      <c r="L45" s="213"/>
      <c r="M45" s="213"/>
      <c r="N45" s="213"/>
      <c r="O45" s="213"/>
      <c r="P45" s="213"/>
      <c r="Q45" s="213"/>
      <c r="R45" s="213"/>
    </row>
    <row r="46" spans="1:18" s="215" customFormat="1" x14ac:dyDescent="0.25">
      <c r="A46" s="216"/>
      <c r="H46" s="213"/>
      <c r="I46" s="213"/>
      <c r="J46" s="213"/>
      <c r="K46" s="213"/>
      <c r="L46" s="213"/>
      <c r="M46" s="213"/>
      <c r="N46" s="213"/>
      <c r="O46" s="213"/>
      <c r="P46" s="213"/>
      <c r="Q46" s="213"/>
      <c r="R46" s="213"/>
    </row>
    <row r="47" spans="1:18" s="215" customFormat="1" x14ac:dyDescent="0.25">
      <c r="A47" s="216"/>
      <c r="H47" s="213"/>
      <c r="I47" s="213"/>
      <c r="J47" s="213"/>
      <c r="K47" s="213"/>
      <c r="L47" s="213"/>
      <c r="M47" s="213"/>
      <c r="N47" s="213"/>
      <c r="O47" s="213"/>
      <c r="P47" s="213"/>
      <c r="Q47" s="213"/>
      <c r="R47" s="213"/>
    </row>
    <row r="48" spans="1:18" s="215" customFormat="1" x14ac:dyDescent="0.25">
      <c r="A48" s="216"/>
      <c r="H48" s="213"/>
      <c r="I48" s="213"/>
      <c r="J48" s="213"/>
      <c r="K48" s="213"/>
      <c r="L48" s="213"/>
      <c r="M48" s="213"/>
      <c r="N48" s="213"/>
      <c r="O48" s="213"/>
      <c r="P48" s="213"/>
      <c r="Q48" s="213"/>
      <c r="R48" s="213"/>
    </row>
    <row r="49" spans="1:18" s="215" customFormat="1" x14ac:dyDescent="0.25">
      <c r="A49" s="216"/>
      <c r="H49" s="213"/>
      <c r="I49" s="213"/>
      <c r="J49" s="213"/>
      <c r="K49" s="213"/>
      <c r="L49" s="213"/>
      <c r="M49" s="213"/>
      <c r="N49" s="213"/>
      <c r="O49" s="213"/>
      <c r="P49" s="213"/>
      <c r="Q49" s="213"/>
      <c r="R49" s="213"/>
    </row>
    <row r="50" spans="1:18" s="215" customFormat="1" x14ac:dyDescent="0.25">
      <c r="A50" s="216"/>
      <c r="H50" s="213"/>
      <c r="I50" s="213"/>
      <c r="J50" s="213"/>
      <c r="K50" s="213"/>
      <c r="L50" s="213"/>
      <c r="M50" s="213"/>
      <c r="N50" s="213"/>
      <c r="O50" s="213"/>
      <c r="P50" s="213"/>
      <c r="Q50" s="213"/>
      <c r="R50" s="213"/>
    </row>
    <row r="51" spans="1:18" s="215" customFormat="1" x14ac:dyDescent="0.25">
      <c r="A51" s="216"/>
      <c r="H51" s="213"/>
      <c r="I51" s="213"/>
      <c r="J51" s="213"/>
      <c r="K51" s="213"/>
      <c r="L51" s="213"/>
      <c r="M51" s="213"/>
      <c r="N51" s="213"/>
      <c r="O51" s="213"/>
      <c r="P51" s="213"/>
      <c r="Q51" s="213"/>
      <c r="R51" s="213"/>
    </row>
    <row r="52" spans="1:18" s="215" customFormat="1" x14ac:dyDescent="0.25">
      <c r="A52" s="216"/>
      <c r="H52" s="213"/>
      <c r="I52" s="213"/>
      <c r="J52" s="213"/>
      <c r="K52" s="213"/>
      <c r="L52" s="213"/>
      <c r="M52" s="213"/>
      <c r="N52" s="213"/>
      <c r="O52" s="213"/>
      <c r="P52" s="213"/>
      <c r="Q52" s="213"/>
      <c r="R52" s="213"/>
    </row>
    <row r="53" spans="1:18" s="215" customFormat="1" x14ac:dyDescent="0.25">
      <c r="A53" s="216"/>
      <c r="H53" s="213"/>
      <c r="I53" s="213"/>
      <c r="J53" s="213"/>
      <c r="K53" s="213"/>
      <c r="L53" s="213"/>
      <c r="M53" s="213"/>
      <c r="N53" s="213"/>
      <c r="O53" s="213"/>
      <c r="P53" s="213"/>
      <c r="Q53" s="213"/>
      <c r="R53" s="213"/>
    </row>
    <row r="54" spans="1:18" s="215" customFormat="1" x14ac:dyDescent="0.25">
      <c r="A54" s="216"/>
      <c r="H54" s="213"/>
      <c r="I54" s="213"/>
      <c r="J54" s="213"/>
      <c r="K54" s="213"/>
      <c r="L54" s="213"/>
      <c r="M54" s="213"/>
      <c r="N54" s="213"/>
      <c r="O54" s="213"/>
      <c r="P54" s="213"/>
      <c r="Q54" s="213"/>
      <c r="R54" s="213"/>
    </row>
    <row r="55" spans="1:18" s="215" customFormat="1" x14ac:dyDescent="0.25">
      <c r="A55" s="216"/>
      <c r="H55" s="213"/>
      <c r="I55" s="213"/>
      <c r="J55" s="213"/>
      <c r="K55" s="213"/>
      <c r="L55" s="213"/>
      <c r="M55" s="213"/>
      <c r="N55" s="213"/>
      <c r="O55" s="213"/>
      <c r="P55" s="213"/>
      <c r="Q55" s="213"/>
      <c r="R55" s="213"/>
    </row>
    <row r="56" spans="1:18" s="215" customFormat="1" x14ac:dyDescent="0.25">
      <c r="A56" s="216"/>
      <c r="H56" s="213"/>
      <c r="I56" s="213"/>
      <c r="J56" s="213"/>
      <c r="K56" s="213"/>
      <c r="L56" s="213"/>
      <c r="M56" s="213"/>
      <c r="N56" s="213"/>
      <c r="O56" s="213"/>
      <c r="P56" s="213"/>
      <c r="Q56" s="213"/>
      <c r="R56" s="213"/>
    </row>
    <row r="57" spans="1:18" s="215" customFormat="1" x14ac:dyDescent="0.25">
      <c r="A57" s="216"/>
      <c r="H57" s="213"/>
      <c r="I57" s="213"/>
      <c r="J57" s="213"/>
      <c r="K57" s="213"/>
      <c r="L57" s="213"/>
      <c r="M57" s="213"/>
      <c r="N57" s="213"/>
      <c r="O57" s="213"/>
      <c r="P57" s="213"/>
      <c r="Q57" s="213"/>
      <c r="R57" s="213"/>
    </row>
    <row r="58" spans="1:18" s="215" customFormat="1" x14ac:dyDescent="0.25">
      <c r="A58" s="216"/>
      <c r="H58" s="213"/>
      <c r="I58" s="213"/>
      <c r="J58" s="213"/>
      <c r="K58" s="213"/>
      <c r="L58" s="213"/>
      <c r="M58" s="213"/>
      <c r="N58" s="213"/>
      <c r="O58" s="213"/>
      <c r="P58" s="213"/>
      <c r="Q58" s="213"/>
      <c r="R58" s="213"/>
    </row>
    <row r="59" spans="1:18" s="215" customFormat="1" x14ac:dyDescent="0.25">
      <c r="A59" s="216"/>
      <c r="H59" s="213"/>
      <c r="I59" s="213"/>
      <c r="J59" s="213"/>
      <c r="K59" s="213"/>
      <c r="L59" s="213"/>
      <c r="M59" s="213"/>
      <c r="N59" s="213"/>
      <c r="O59" s="213"/>
      <c r="P59" s="213"/>
      <c r="Q59" s="213"/>
      <c r="R59" s="213"/>
    </row>
    <row r="60" spans="1:18" s="215" customFormat="1" x14ac:dyDescent="0.25">
      <c r="A60" s="216"/>
      <c r="H60" s="213"/>
      <c r="I60" s="213"/>
      <c r="J60" s="213"/>
      <c r="K60" s="213"/>
      <c r="L60" s="213"/>
      <c r="M60" s="213"/>
      <c r="N60" s="213"/>
      <c r="O60" s="213"/>
      <c r="P60" s="213"/>
      <c r="Q60" s="213"/>
      <c r="R60" s="213"/>
    </row>
    <row r="61" spans="1:18" s="215" customFormat="1" x14ac:dyDescent="0.25">
      <c r="A61" s="216"/>
      <c r="H61" s="213"/>
      <c r="I61" s="213"/>
      <c r="J61" s="213"/>
      <c r="K61" s="213"/>
      <c r="L61" s="213"/>
      <c r="M61" s="213"/>
      <c r="N61" s="213"/>
      <c r="O61" s="213"/>
      <c r="P61" s="213"/>
      <c r="Q61" s="213"/>
      <c r="R61" s="213"/>
    </row>
    <row r="62" spans="1:18" s="215" customFormat="1" x14ac:dyDescent="0.25">
      <c r="A62" s="216"/>
      <c r="H62" s="213"/>
      <c r="I62" s="213"/>
      <c r="J62" s="213"/>
      <c r="K62" s="213"/>
      <c r="L62" s="213"/>
      <c r="M62" s="213"/>
      <c r="N62" s="213"/>
      <c r="O62" s="213"/>
      <c r="P62" s="213"/>
      <c r="Q62" s="213"/>
      <c r="R62" s="213"/>
    </row>
    <row r="63" spans="1:18" s="215" customFormat="1" x14ac:dyDescent="0.25">
      <c r="A63" s="216"/>
      <c r="H63" s="213"/>
      <c r="I63" s="213"/>
      <c r="J63" s="213"/>
      <c r="K63" s="213"/>
      <c r="L63" s="213"/>
      <c r="M63" s="213"/>
      <c r="N63" s="213"/>
      <c r="O63" s="213"/>
      <c r="P63" s="213"/>
      <c r="Q63" s="213"/>
      <c r="R63" s="213"/>
    </row>
    <row r="64" spans="1:18" s="215" customFormat="1" x14ac:dyDescent="0.25">
      <c r="A64" s="216"/>
      <c r="H64" s="213"/>
      <c r="I64" s="213"/>
      <c r="J64" s="213"/>
      <c r="K64" s="213"/>
      <c r="L64" s="213"/>
      <c r="M64" s="213"/>
      <c r="N64" s="213"/>
      <c r="O64" s="213"/>
      <c r="P64" s="213"/>
      <c r="Q64" s="213"/>
      <c r="R64" s="213"/>
    </row>
    <row r="65" spans="1:18" s="215" customFormat="1" x14ac:dyDescent="0.25">
      <c r="A65" s="216"/>
      <c r="H65" s="213"/>
      <c r="I65" s="213"/>
      <c r="J65" s="213"/>
      <c r="K65" s="213"/>
      <c r="L65" s="213"/>
      <c r="M65" s="213"/>
      <c r="N65" s="213"/>
      <c r="O65" s="213"/>
      <c r="P65" s="213"/>
      <c r="Q65" s="213"/>
      <c r="R65" s="213"/>
    </row>
    <row r="66" spans="1:18" s="215" customFormat="1" x14ac:dyDescent="0.25">
      <c r="A66" s="216"/>
      <c r="H66" s="213"/>
      <c r="I66" s="213"/>
      <c r="J66" s="213"/>
      <c r="K66" s="213"/>
      <c r="L66" s="213"/>
      <c r="M66" s="213"/>
      <c r="N66" s="213"/>
      <c r="O66" s="213"/>
      <c r="P66" s="213"/>
      <c r="Q66" s="213"/>
      <c r="R66" s="213"/>
    </row>
    <row r="67" spans="1:18" s="215" customFormat="1" x14ac:dyDescent="0.25">
      <c r="A67" s="216"/>
      <c r="H67" s="213"/>
      <c r="I67" s="213"/>
      <c r="J67" s="213"/>
      <c r="K67" s="213"/>
      <c r="L67" s="213"/>
      <c r="M67" s="213"/>
      <c r="N67" s="213"/>
      <c r="O67" s="213"/>
      <c r="P67" s="213"/>
      <c r="Q67" s="213"/>
      <c r="R67" s="213"/>
    </row>
    <row r="68" spans="1:18" s="215" customFormat="1" x14ac:dyDescent="0.25">
      <c r="A68" s="216"/>
      <c r="H68" s="213"/>
      <c r="I68" s="213"/>
      <c r="J68" s="213"/>
      <c r="K68" s="213"/>
      <c r="L68" s="213"/>
      <c r="M68" s="213"/>
      <c r="N68" s="213"/>
      <c r="O68" s="213"/>
      <c r="P68" s="213"/>
      <c r="Q68" s="213"/>
      <c r="R68" s="213"/>
    </row>
    <row r="69" spans="1:18" s="215" customFormat="1" x14ac:dyDescent="0.25">
      <c r="A69" s="216"/>
      <c r="H69" s="213"/>
      <c r="I69" s="213"/>
      <c r="J69" s="213"/>
      <c r="K69" s="213"/>
      <c r="L69" s="213"/>
      <c r="M69" s="213"/>
      <c r="N69" s="213"/>
      <c r="O69" s="213"/>
      <c r="P69" s="213"/>
      <c r="Q69" s="213"/>
      <c r="R69" s="213"/>
    </row>
    <row r="70" spans="1:18" s="215" customFormat="1" x14ac:dyDescent="0.25">
      <c r="A70" s="216"/>
      <c r="H70" s="213"/>
      <c r="I70" s="213"/>
      <c r="J70" s="213"/>
      <c r="K70" s="213"/>
      <c r="L70" s="213"/>
      <c r="M70" s="213"/>
      <c r="N70" s="213"/>
      <c r="O70" s="213"/>
      <c r="P70" s="213"/>
      <c r="Q70" s="213"/>
      <c r="R70" s="213"/>
    </row>
    <row r="71" spans="1:18" s="215" customFormat="1" x14ac:dyDescent="0.25">
      <c r="A71" s="216"/>
      <c r="H71" s="213"/>
      <c r="I71" s="213"/>
      <c r="J71" s="213"/>
      <c r="K71" s="213"/>
      <c r="L71" s="213"/>
      <c r="M71" s="213"/>
      <c r="N71" s="213"/>
      <c r="O71" s="213"/>
      <c r="P71" s="213"/>
      <c r="Q71" s="213"/>
      <c r="R71" s="213"/>
    </row>
    <row r="72" spans="1:18" s="215" customFormat="1" x14ac:dyDescent="0.25">
      <c r="A72" s="216"/>
      <c r="H72" s="213"/>
      <c r="I72" s="213"/>
      <c r="J72" s="213"/>
      <c r="K72" s="213"/>
      <c r="L72" s="213"/>
      <c r="M72" s="213"/>
      <c r="N72" s="213"/>
      <c r="O72" s="213"/>
      <c r="P72" s="213"/>
      <c r="Q72" s="213"/>
      <c r="R72" s="213"/>
    </row>
    <row r="73" spans="1:18" s="215" customFormat="1" x14ac:dyDescent="0.25">
      <c r="A73" s="216"/>
      <c r="H73" s="213"/>
      <c r="I73" s="213"/>
      <c r="J73" s="213"/>
      <c r="K73" s="213"/>
      <c r="L73" s="213"/>
      <c r="M73" s="213"/>
      <c r="N73" s="213"/>
      <c r="O73" s="213"/>
      <c r="P73" s="213"/>
      <c r="Q73" s="213"/>
      <c r="R73" s="213"/>
    </row>
    <row r="74" spans="1:18" s="215" customFormat="1" x14ac:dyDescent="0.25">
      <c r="A74" s="216"/>
      <c r="H74" s="213"/>
      <c r="I74" s="213"/>
      <c r="J74" s="213"/>
      <c r="K74" s="213"/>
      <c r="L74" s="213"/>
      <c r="M74" s="213"/>
      <c r="N74" s="213"/>
      <c r="O74" s="213"/>
      <c r="P74" s="213"/>
      <c r="Q74" s="213"/>
      <c r="R74" s="213"/>
    </row>
    <row r="75" spans="1:18" s="215" customFormat="1" x14ac:dyDescent="0.25">
      <c r="A75" s="216"/>
      <c r="H75" s="213"/>
      <c r="I75" s="213"/>
      <c r="J75" s="213"/>
      <c r="K75" s="213"/>
      <c r="L75" s="213"/>
      <c r="M75" s="213"/>
      <c r="N75" s="213"/>
      <c r="O75" s="213"/>
      <c r="P75" s="213"/>
      <c r="Q75" s="213"/>
      <c r="R75" s="213"/>
    </row>
    <row r="76" spans="1:18" s="215" customFormat="1" x14ac:dyDescent="0.25">
      <c r="A76" s="216"/>
      <c r="H76" s="213"/>
      <c r="I76" s="213"/>
      <c r="J76" s="213"/>
      <c r="K76" s="213"/>
      <c r="L76" s="213"/>
      <c r="M76" s="213"/>
      <c r="N76" s="213"/>
      <c r="O76" s="213"/>
      <c r="P76" s="213"/>
      <c r="Q76" s="213"/>
      <c r="R76" s="213"/>
    </row>
    <row r="77" spans="1:18" s="215" customFormat="1" x14ac:dyDescent="0.25">
      <c r="A77" s="216"/>
      <c r="H77" s="213"/>
      <c r="I77" s="213"/>
      <c r="J77" s="213"/>
      <c r="K77" s="213"/>
      <c r="L77" s="213"/>
      <c r="M77" s="213"/>
      <c r="N77" s="213"/>
      <c r="O77" s="213"/>
      <c r="P77" s="213"/>
      <c r="Q77" s="213"/>
      <c r="R77" s="213"/>
    </row>
    <row r="78" spans="1:18" s="215" customFormat="1" x14ac:dyDescent="0.25">
      <c r="A78" s="216"/>
      <c r="H78" s="213"/>
      <c r="I78" s="213"/>
      <c r="J78" s="213"/>
      <c r="K78" s="213"/>
      <c r="L78" s="213"/>
      <c r="M78" s="213"/>
      <c r="N78" s="213"/>
      <c r="O78" s="213"/>
      <c r="P78" s="213"/>
      <c r="Q78" s="213"/>
      <c r="R78" s="213"/>
    </row>
    <row r="79" spans="1:18" s="215" customFormat="1" x14ac:dyDescent="0.25">
      <c r="A79" s="216"/>
      <c r="H79" s="213"/>
      <c r="I79" s="213"/>
      <c r="J79" s="213"/>
      <c r="K79" s="213"/>
      <c r="L79" s="213"/>
      <c r="M79" s="213"/>
      <c r="N79" s="213"/>
      <c r="O79" s="213"/>
      <c r="P79" s="213"/>
      <c r="Q79" s="213"/>
      <c r="R79" s="213"/>
    </row>
    <row r="80" spans="1:18" s="215" customFormat="1" x14ac:dyDescent="0.25">
      <c r="A80" s="216"/>
      <c r="H80" s="213"/>
      <c r="I80" s="213"/>
      <c r="J80" s="213"/>
      <c r="K80" s="213"/>
      <c r="L80" s="213"/>
      <c r="M80" s="213"/>
      <c r="N80" s="213"/>
      <c r="O80" s="213"/>
      <c r="P80" s="213"/>
      <c r="Q80" s="213"/>
      <c r="R80" s="213"/>
    </row>
    <row r="81" spans="1:18" s="215" customFormat="1" x14ac:dyDescent="0.25">
      <c r="A81" s="216"/>
      <c r="H81" s="213"/>
      <c r="I81" s="213"/>
      <c r="J81" s="213"/>
      <c r="K81" s="213"/>
      <c r="L81" s="213"/>
      <c r="M81" s="213"/>
      <c r="N81" s="213"/>
      <c r="O81" s="213"/>
      <c r="P81" s="213"/>
      <c r="Q81" s="213"/>
      <c r="R81" s="213"/>
    </row>
    <row r="82" spans="1:18" s="215" customFormat="1" x14ac:dyDescent="0.25">
      <c r="A82" s="216"/>
      <c r="H82" s="213"/>
      <c r="I82" s="213"/>
      <c r="J82" s="213"/>
      <c r="K82" s="213"/>
      <c r="L82" s="213"/>
      <c r="M82" s="213"/>
      <c r="N82" s="213"/>
      <c r="O82" s="213"/>
      <c r="P82" s="213"/>
      <c r="Q82" s="213"/>
      <c r="R82" s="213"/>
    </row>
    <row r="83" spans="1:18" s="215" customFormat="1" x14ac:dyDescent="0.25">
      <c r="A83" s="216"/>
      <c r="H83" s="213"/>
      <c r="I83" s="213"/>
      <c r="J83" s="213"/>
      <c r="K83" s="213"/>
      <c r="L83" s="213"/>
      <c r="M83" s="213"/>
      <c r="N83" s="213"/>
      <c r="O83" s="213"/>
      <c r="P83" s="213"/>
      <c r="Q83" s="213"/>
      <c r="R83" s="213"/>
    </row>
    <row r="84" spans="1:18" s="215" customFormat="1" x14ac:dyDescent="0.25">
      <c r="A84" s="216"/>
      <c r="H84" s="213"/>
      <c r="I84" s="213"/>
      <c r="J84" s="213"/>
      <c r="K84" s="213"/>
      <c r="L84" s="213"/>
      <c r="M84" s="213"/>
      <c r="N84" s="213"/>
      <c r="O84" s="213"/>
      <c r="P84" s="213"/>
      <c r="Q84" s="213"/>
      <c r="R84" s="213"/>
    </row>
    <row r="85" spans="1:18" s="215" customFormat="1" x14ac:dyDescent="0.25">
      <c r="A85" s="216"/>
      <c r="H85" s="213"/>
      <c r="I85" s="213"/>
      <c r="J85" s="213"/>
      <c r="K85" s="213"/>
      <c r="L85" s="213"/>
      <c r="M85" s="213"/>
      <c r="N85" s="213"/>
      <c r="O85" s="213"/>
      <c r="P85" s="213"/>
      <c r="Q85" s="213"/>
      <c r="R85" s="213"/>
    </row>
    <row r="86" spans="1:18" s="215" customFormat="1" x14ac:dyDescent="0.25">
      <c r="A86" s="216"/>
      <c r="H86" s="213"/>
      <c r="I86" s="213"/>
      <c r="J86" s="213"/>
      <c r="K86" s="213"/>
      <c r="L86" s="213"/>
      <c r="M86" s="213"/>
      <c r="N86" s="213"/>
      <c r="O86" s="213"/>
      <c r="P86" s="213"/>
      <c r="Q86" s="213"/>
      <c r="R86" s="213"/>
    </row>
    <row r="87" spans="1:18" s="215" customFormat="1" x14ac:dyDescent="0.25">
      <c r="A87" s="216"/>
      <c r="H87" s="213"/>
      <c r="I87" s="213"/>
      <c r="J87" s="213"/>
      <c r="K87" s="213"/>
      <c r="L87" s="213"/>
      <c r="M87" s="213"/>
      <c r="N87" s="213"/>
      <c r="O87" s="213"/>
      <c r="P87" s="213"/>
      <c r="Q87" s="213"/>
      <c r="R87" s="213"/>
    </row>
    <row r="88" spans="1:18" s="215" customFormat="1" x14ac:dyDescent="0.25">
      <c r="A88" s="216"/>
      <c r="H88" s="213"/>
      <c r="I88" s="213"/>
      <c r="J88" s="213"/>
      <c r="K88" s="213"/>
      <c r="L88" s="213"/>
      <c r="M88" s="213"/>
      <c r="N88" s="213"/>
      <c r="O88" s="213"/>
      <c r="P88" s="213"/>
      <c r="Q88" s="213"/>
      <c r="R88" s="213"/>
    </row>
    <row r="89" spans="1:18" s="215" customFormat="1" x14ac:dyDescent="0.25">
      <c r="A89" s="216"/>
      <c r="H89" s="213"/>
      <c r="I89" s="213"/>
      <c r="J89" s="213"/>
      <c r="K89" s="213"/>
      <c r="L89" s="213"/>
      <c r="M89" s="213"/>
      <c r="N89" s="213"/>
      <c r="O89" s="213"/>
      <c r="P89" s="213"/>
      <c r="Q89" s="213"/>
      <c r="R89" s="213"/>
    </row>
    <row r="90" spans="1:18" s="215" customFormat="1" x14ac:dyDescent="0.25">
      <c r="A90" s="216"/>
      <c r="H90" s="213"/>
      <c r="I90" s="213"/>
      <c r="J90" s="213"/>
      <c r="K90" s="213"/>
      <c r="L90" s="213"/>
      <c r="M90" s="213"/>
      <c r="N90" s="213"/>
      <c r="O90" s="213"/>
      <c r="P90" s="213"/>
      <c r="Q90" s="213"/>
      <c r="R90" s="213"/>
    </row>
    <row r="91" spans="1:18" s="215" customFormat="1" x14ac:dyDescent="0.25">
      <c r="A91" s="216"/>
      <c r="H91" s="213"/>
      <c r="I91" s="213"/>
      <c r="J91" s="213"/>
      <c r="K91" s="213"/>
      <c r="L91" s="213"/>
      <c r="M91" s="213"/>
      <c r="N91" s="213"/>
      <c r="O91" s="213"/>
      <c r="P91" s="213"/>
      <c r="Q91" s="213"/>
      <c r="R91" s="213"/>
    </row>
    <row r="92" spans="1:18" s="215" customFormat="1" x14ac:dyDescent="0.25">
      <c r="A92" s="216"/>
      <c r="H92" s="213"/>
      <c r="I92" s="213"/>
      <c r="J92" s="213"/>
      <c r="K92" s="213"/>
      <c r="L92" s="213"/>
      <c r="M92" s="213"/>
      <c r="N92" s="213"/>
      <c r="O92" s="213"/>
      <c r="P92" s="213"/>
      <c r="Q92" s="213"/>
      <c r="R92" s="213"/>
    </row>
    <row r="93" spans="1:18" s="215" customFormat="1" x14ac:dyDescent="0.25">
      <c r="A93" s="216"/>
      <c r="H93" s="213"/>
      <c r="I93" s="213"/>
      <c r="J93" s="213"/>
      <c r="K93" s="213"/>
      <c r="L93" s="213"/>
      <c r="M93" s="213"/>
      <c r="N93" s="213"/>
      <c r="O93" s="213"/>
      <c r="P93" s="213"/>
      <c r="Q93" s="213"/>
      <c r="R93" s="213"/>
    </row>
    <row r="94" spans="1:18" s="215" customFormat="1" x14ac:dyDescent="0.25">
      <c r="A94" s="216"/>
      <c r="H94" s="213"/>
      <c r="I94" s="213"/>
      <c r="J94" s="213"/>
      <c r="K94" s="213"/>
      <c r="L94" s="213"/>
      <c r="M94" s="213"/>
      <c r="N94" s="213"/>
      <c r="O94" s="213"/>
      <c r="P94" s="213"/>
      <c r="Q94" s="213"/>
      <c r="R94" s="213"/>
    </row>
  </sheetData>
  <mergeCells count="10">
    <mergeCell ref="A22:G22"/>
    <mergeCell ref="A23:G23"/>
    <mergeCell ref="A24:G26"/>
    <mergeCell ref="A29:G32"/>
    <mergeCell ref="A1:G1"/>
    <mergeCell ref="A2:G2"/>
    <mergeCell ref="A3:B3"/>
    <mergeCell ref="A4:G4"/>
    <mergeCell ref="A9:G9"/>
    <mergeCell ref="A20:G20"/>
  </mergeCells>
  <printOptions horizontalCentered="1"/>
  <pageMargins left="0.25" right="0.25" top="0.75" bottom="0.25" header="0.3" footer="0.3"/>
  <pageSetup orientation="portrait" verticalDpi="2" r:id="rId1"/>
  <headerFooter>
    <oddFooter>&amp;LRevised October 2018&amp;C16</oddFoot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13F5C-0180-4512-98FF-A992106A6F24}">
  <dimension ref="A1:G33"/>
  <sheetViews>
    <sheetView workbookViewId="0">
      <pane xSplit="2" ySplit="4" topLeftCell="C11" activePane="bottomRight" state="frozen"/>
      <selection pane="topRight" activeCell="C1" sqref="C1"/>
      <selection pane="bottomLeft" activeCell="A5" sqref="A5"/>
      <selection pane="bottomRight" activeCell="M10" sqref="M10"/>
    </sheetView>
  </sheetViews>
  <sheetFormatPr defaultColWidth="9.109375" defaultRowHeight="14.4" x14ac:dyDescent="0.3"/>
  <cols>
    <col min="1" max="1" width="2.44140625" style="217" customWidth="1"/>
    <col min="2" max="2" width="30.5546875" style="217" customWidth="1"/>
    <col min="3" max="4" width="13.5546875" style="217" customWidth="1"/>
    <col min="5" max="5" width="12.88671875" style="217" customWidth="1"/>
    <col min="6" max="6" width="13.6640625" style="217" customWidth="1"/>
    <col min="7" max="7" width="13.44140625" style="217" customWidth="1"/>
    <col min="8" max="16384" width="9.109375" style="217"/>
  </cols>
  <sheetData>
    <row r="1" spans="1:7" ht="15.6" x14ac:dyDescent="0.3">
      <c r="A1" s="736" t="s">
        <v>466</v>
      </c>
      <c r="B1" s="736"/>
      <c r="C1" s="736"/>
      <c r="D1" s="736"/>
      <c r="E1" s="736"/>
      <c r="F1" s="736"/>
      <c r="G1" s="736"/>
    </row>
    <row r="2" spans="1:7" ht="15.6" x14ac:dyDescent="0.3">
      <c r="A2" s="736" t="s">
        <v>600</v>
      </c>
      <c r="B2" s="737"/>
      <c r="C2" s="737"/>
      <c r="D2" s="737"/>
      <c r="E2" s="737"/>
      <c r="F2" s="737"/>
      <c r="G2" s="737"/>
    </row>
    <row r="3" spans="1:7" ht="37.200000000000003" customHeight="1" thickBot="1" x14ac:dyDescent="0.35">
      <c r="A3" s="738" t="s">
        <v>601</v>
      </c>
      <c r="B3" s="740"/>
      <c r="C3" s="245" t="s">
        <v>602</v>
      </c>
      <c r="D3" s="245" t="s">
        <v>603</v>
      </c>
      <c r="E3" s="244" t="s">
        <v>604</v>
      </c>
      <c r="F3" s="245" t="s">
        <v>605</v>
      </c>
      <c r="G3" s="244" t="s">
        <v>606</v>
      </c>
    </row>
    <row r="4" spans="1:7" ht="15" thickTop="1" x14ac:dyDescent="0.3">
      <c r="A4" s="749"/>
      <c r="B4" s="749"/>
      <c r="C4" s="749"/>
      <c r="D4" s="749"/>
      <c r="E4" s="749"/>
      <c r="F4" s="749"/>
      <c r="G4" s="749"/>
    </row>
    <row r="5" spans="1:7" x14ac:dyDescent="0.3">
      <c r="A5" s="226"/>
      <c r="B5" s="264" t="s">
        <v>607</v>
      </c>
      <c r="C5" s="263" t="s">
        <v>13</v>
      </c>
      <c r="D5" s="263" t="s">
        <v>13</v>
      </c>
      <c r="E5" s="262" t="s">
        <v>13</v>
      </c>
      <c r="F5" s="262" t="s">
        <v>13</v>
      </c>
      <c r="G5" s="261" t="s">
        <v>13</v>
      </c>
    </row>
    <row r="6" spans="1:7" ht="27" x14ac:dyDescent="0.3">
      <c r="A6" s="226"/>
      <c r="B6" s="233" t="s">
        <v>608</v>
      </c>
      <c r="C6" s="257">
        <v>3434716</v>
      </c>
      <c r="D6" s="257">
        <v>4689140</v>
      </c>
      <c r="E6" s="257">
        <v>5664015</v>
      </c>
      <c r="F6" s="257">
        <v>6353565</v>
      </c>
      <c r="G6" s="260">
        <f>F10</f>
        <v>3315645</v>
      </c>
    </row>
    <row r="7" spans="1:7" ht="27" x14ac:dyDescent="0.3">
      <c r="A7" s="226"/>
      <c r="B7" s="233" t="s">
        <v>609</v>
      </c>
      <c r="C7" s="257">
        <v>1269394</v>
      </c>
      <c r="D7" s="257">
        <v>1019221</v>
      </c>
      <c r="E7" s="257">
        <v>1549932</v>
      </c>
      <c r="F7" s="257">
        <v>-3003597</v>
      </c>
      <c r="G7" s="260">
        <v>-756080</v>
      </c>
    </row>
    <row r="8" spans="1:7" x14ac:dyDescent="0.3">
      <c r="A8" s="226"/>
      <c r="B8" s="233" t="s">
        <v>610</v>
      </c>
      <c r="C8" s="257">
        <v>50784</v>
      </c>
      <c r="D8" s="257">
        <v>19615.2</v>
      </c>
      <c r="E8" s="257">
        <v>-448408.49</v>
      </c>
      <c r="F8" s="257">
        <v>158337</v>
      </c>
      <c r="G8" s="260">
        <v>158337</v>
      </c>
    </row>
    <row r="9" spans="1:7" x14ac:dyDescent="0.3">
      <c r="A9" s="226"/>
      <c r="B9" s="278" t="s">
        <v>611</v>
      </c>
      <c r="C9" s="257">
        <f>'[5]Std 7-Debt'!D7</f>
        <v>-65754</v>
      </c>
      <c r="D9" s="257">
        <f>'[5]Std 7-Debt'!E7</f>
        <v>-63961</v>
      </c>
      <c r="E9" s="257">
        <f>'[5]Std 7-Debt'!F7</f>
        <v>-411974</v>
      </c>
      <c r="F9" s="257">
        <f>'[5]Std 7-Debt'!G7</f>
        <v>-192660</v>
      </c>
      <c r="G9" s="257">
        <f>'[5]Std 7-Debt'!H7</f>
        <v>-185000</v>
      </c>
    </row>
    <row r="10" spans="1:7" ht="27" x14ac:dyDescent="0.3">
      <c r="A10" s="226"/>
      <c r="B10" s="233" t="s">
        <v>612</v>
      </c>
      <c r="C10" s="234">
        <f>SUM(C6:C9)</f>
        <v>4689140</v>
      </c>
      <c r="D10" s="234">
        <f>SUM(D6:D9)</f>
        <v>5664015.2000000002</v>
      </c>
      <c r="E10" s="234">
        <f>SUM(E6:E9)</f>
        <v>6353564.5099999998</v>
      </c>
      <c r="F10" s="234">
        <f>SUM(F6:F9)</f>
        <v>3315645</v>
      </c>
      <c r="G10" s="234">
        <f>SUM(G6:G9)</f>
        <v>2532902</v>
      </c>
    </row>
    <row r="11" spans="1:7" x14ac:dyDescent="0.3">
      <c r="A11" s="744"/>
      <c r="B11" s="744"/>
      <c r="C11" s="744"/>
      <c r="D11" s="744"/>
      <c r="E11" s="744"/>
      <c r="F11" s="744"/>
      <c r="G11" s="744"/>
    </row>
    <row r="12" spans="1:7" x14ac:dyDescent="0.3">
      <c r="A12" s="242"/>
      <c r="B12" s="240" t="s">
        <v>613</v>
      </c>
      <c r="C12" s="241"/>
      <c r="D12" s="259"/>
      <c r="E12" s="241"/>
      <c r="F12" s="241"/>
      <c r="G12" s="241"/>
    </row>
    <row r="13" spans="1:7" x14ac:dyDescent="0.3">
      <c r="A13" s="226"/>
      <c r="B13" s="225" t="s">
        <v>614</v>
      </c>
      <c r="C13" s="277">
        <v>5167297</v>
      </c>
      <c r="D13" s="277">
        <v>7142258</v>
      </c>
      <c r="E13" s="277">
        <v>8269374</v>
      </c>
      <c r="F13" s="277">
        <v>8269374</v>
      </c>
      <c r="G13" s="277">
        <v>8269374</v>
      </c>
    </row>
    <row r="14" spans="1:7" x14ac:dyDescent="0.3">
      <c r="A14" s="226"/>
      <c r="B14" s="233" t="s">
        <v>615</v>
      </c>
      <c r="C14" s="257">
        <v>786316</v>
      </c>
      <c r="D14" s="257">
        <v>919506</v>
      </c>
      <c r="E14" s="257">
        <v>1121478</v>
      </c>
      <c r="F14" s="257">
        <v>1121478</v>
      </c>
      <c r="G14" s="257">
        <v>1121478</v>
      </c>
    </row>
    <row r="15" spans="1:7" ht="28.5" customHeight="1" x14ac:dyDescent="0.3">
      <c r="A15" s="226"/>
      <c r="B15" s="233" t="s">
        <v>616</v>
      </c>
      <c r="C15" s="276">
        <f xml:space="preserve"> IFERROR(C13/C14,0)</f>
        <v>6.5715272231520157</v>
      </c>
      <c r="D15" s="276">
        <f xml:space="preserve"> IFERROR(D13/D14,0)</f>
        <v>7.7674947199909514</v>
      </c>
      <c r="E15" s="276">
        <f xml:space="preserve"> IFERROR(E13/E14,0)</f>
        <v>7.3736390727236731</v>
      </c>
      <c r="F15" s="276">
        <f xml:space="preserve"> IFERROR(F13/F14,0)</f>
        <v>7.3736390727236731</v>
      </c>
      <c r="G15" s="276">
        <f xml:space="preserve"> IFERROR(G13/G14,0)</f>
        <v>7.3736390727236731</v>
      </c>
    </row>
    <row r="16" spans="1:7" ht="66.599999999999994" x14ac:dyDescent="0.3">
      <c r="A16" s="226"/>
      <c r="B16" s="233" t="s">
        <v>617</v>
      </c>
      <c r="C16" s="275">
        <f>C10/('[5]Std 7-Revenues&amp;Expenses'!C31/365)</f>
        <v>152.44575641917592</v>
      </c>
      <c r="D16" s="275">
        <f>D10/('[5]Std 7-Revenues&amp;Expenses'!D31/365)</f>
        <v>168.1056837565034</v>
      </c>
      <c r="E16" s="275">
        <f>E10/('[5]Std 7-Revenues&amp;Expenses'!E31/365)</f>
        <v>197.03763923601716</v>
      </c>
      <c r="F16" s="275">
        <f>F10/('[5]Std 7-Revenues&amp;Expenses'!F31/365)</f>
        <v>54.18162416604585</v>
      </c>
      <c r="G16" s="275">
        <f>G10/('[5]Std 7-Revenues&amp;Expenses'!G31/365)</f>
        <v>56.642612706001294</v>
      </c>
    </row>
    <row r="17" spans="1:7" x14ac:dyDescent="0.3">
      <c r="A17" s="744"/>
      <c r="B17" s="744"/>
      <c r="C17" s="744"/>
      <c r="D17" s="744"/>
      <c r="E17" s="744"/>
      <c r="F17" s="744"/>
      <c r="G17" s="744"/>
    </row>
    <row r="18" spans="1:7" x14ac:dyDescent="0.3">
      <c r="A18" s="745" t="s">
        <v>618</v>
      </c>
      <c r="B18" s="746"/>
      <c r="C18" s="746"/>
      <c r="D18" s="746"/>
      <c r="E18" s="746"/>
      <c r="F18" s="746"/>
      <c r="G18" s="747"/>
    </row>
    <row r="19" spans="1:7" x14ac:dyDescent="0.3">
      <c r="A19" s="727"/>
      <c r="B19" s="728"/>
      <c r="C19" s="728"/>
      <c r="D19" s="728"/>
      <c r="E19" s="728"/>
      <c r="F19" s="728"/>
      <c r="G19" s="729"/>
    </row>
    <row r="20" spans="1:7" x14ac:dyDescent="0.3">
      <c r="A20" s="730"/>
      <c r="B20" s="731"/>
      <c r="C20" s="731"/>
      <c r="D20" s="731"/>
      <c r="E20" s="731"/>
      <c r="F20" s="731"/>
      <c r="G20" s="732"/>
    </row>
    <row r="21" spans="1:7" ht="48.75" customHeight="1" x14ac:dyDescent="0.3">
      <c r="A21" s="733"/>
      <c r="B21" s="734"/>
      <c r="C21" s="734"/>
      <c r="D21" s="734"/>
      <c r="E21" s="734"/>
      <c r="F21" s="734"/>
      <c r="G21" s="735"/>
    </row>
    <row r="22" spans="1:7" x14ac:dyDescent="0.3">
      <c r="A22" s="274"/>
      <c r="B22" s="273"/>
      <c r="C22" s="273"/>
      <c r="D22" s="273"/>
      <c r="E22" s="273"/>
      <c r="F22" s="273"/>
      <c r="G22" s="272"/>
    </row>
    <row r="23" spans="1:7" ht="27.75" customHeight="1" x14ac:dyDescent="0.3">
      <c r="A23" s="750" t="s">
        <v>619</v>
      </c>
      <c r="B23" s="751"/>
      <c r="C23" s="751"/>
      <c r="D23" s="751"/>
      <c r="E23" s="751"/>
      <c r="F23" s="751"/>
      <c r="G23" s="752"/>
    </row>
    <row r="24" spans="1:7" x14ac:dyDescent="0.3">
      <c r="A24" s="727" t="s">
        <v>620</v>
      </c>
      <c r="B24" s="728"/>
      <c r="C24" s="728"/>
      <c r="D24" s="728"/>
      <c r="E24" s="728"/>
      <c r="F24" s="728"/>
      <c r="G24" s="729"/>
    </row>
    <row r="25" spans="1:7" x14ac:dyDescent="0.3">
      <c r="A25" s="730"/>
      <c r="B25" s="731"/>
      <c r="C25" s="731"/>
      <c r="D25" s="731"/>
      <c r="E25" s="731"/>
      <c r="F25" s="731"/>
      <c r="G25" s="732"/>
    </row>
    <row r="26" spans="1:7" ht="44.25" customHeight="1" x14ac:dyDescent="0.3">
      <c r="A26" s="733"/>
      <c r="B26" s="734"/>
      <c r="C26" s="734"/>
      <c r="D26" s="734"/>
      <c r="E26" s="734"/>
      <c r="F26" s="734"/>
      <c r="G26" s="735"/>
    </row>
    <row r="27" spans="1:7" x14ac:dyDescent="0.3">
      <c r="A27" s="271"/>
      <c r="B27" s="270"/>
      <c r="C27" s="270"/>
      <c r="D27" s="270"/>
      <c r="E27" s="270"/>
      <c r="F27" s="270"/>
      <c r="G27" s="269"/>
    </row>
    <row r="28" spans="1:7" x14ac:dyDescent="0.3">
      <c r="A28" s="268" t="s">
        <v>598</v>
      </c>
      <c r="B28" s="267"/>
      <c r="C28" s="266"/>
      <c r="D28" s="266"/>
      <c r="E28" s="266"/>
      <c r="F28" s="266"/>
      <c r="G28" s="265"/>
    </row>
    <row r="29" spans="1:7" ht="14.4" customHeight="1" x14ac:dyDescent="0.3">
      <c r="A29" s="727" t="s">
        <v>621</v>
      </c>
      <c r="B29" s="728"/>
      <c r="C29" s="728"/>
      <c r="D29" s="728"/>
      <c r="E29" s="728"/>
      <c r="F29" s="728"/>
      <c r="G29" s="729"/>
    </row>
    <row r="30" spans="1:7" x14ac:dyDescent="0.3">
      <c r="A30" s="730"/>
      <c r="B30" s="731"/>
      <c r="C30" s="731"/>
      <c r="D30" s="731"/>
      <c r="E30" s="731"/>
      <c r="F30" s="731"/>
      <c r="G30" s="732"/>
    </row>
    <row r="31" spans="1:7" x14ac:dyDescent="0.3">
      <c r="A31" s="730"/>
      <c r="B31" s="731"/>
      <c r="C31" s="731"/>
      <c r="D31" s="731"/>
      <c r="E31" s="731"/>
      <c r="F31" s="731"/>
      <c r="G31" s="732"/>
    </row>
    <row r="32" spans="1:7" x14ac:dyDescent="0.3">
      <c r="A32" s="733"/>
      <c r="B32" s="734"/>
      <c r="C32" s="734"/>
      <c r="D32" s="734"/>
      <c r="E32" s="734"/>
      <c r="F32" s="734"/>
      <c r="G32" s="735"/>
    </row>
    <row r="33" s="217" customFormat="1" x14ac:dyDescent="0.3"/>
  </sheetData>
  <mergeCells count="11">
    <mergeCell ref="A17:G17"/>
    <mergeCell ref="A1:G1"/>
    <mergeCell ref="A2:G2"/>
    <mergeCell ref="A3:B3"/>
    <mergeCell ref="A4:G4"/>
    <mergeCell ref="A11:G11"/>
    <mergeCell ref="A29:G32"/>
    <mergeCell ref="A18:G18"/>
    <mergeCell ref="A19:G21"/>
    <mergeCell ref="A23:G23"/>
    <mergeCell ref="A24:G26"/>
  </mergeCells>
  <printOptions horizontalCentered="1"/>
  <pageMargins left="0.25" right="0.25" top="0.75" bottom="0.25" header="0.3" footer="0.3"/>
  <pageSetup orientation="portrait" verticalDpi="2" r:id="rId1"/>
  <headerFooter>
    <oddFooter>&amp;LRevised October 2018&amp;C17</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FA24E-3D6B-44FB-B436-998AD22A3C33}">
  <sheetPr>
    <pageSetUpPr fitToPage="1"/>
  </sheetPr>
  <dimension ref="A1:M71"/>
  <sheetViews>
    <sheetView topLeftCell="A51" zoomScaleNormal="100" workbookViewId="0">
      <selection activeCell="J14" sqref="J14"/>
    </sheetView>
  </sheetViews>
  <sheetFormatPr defaultColWidth="9.109375" defaultRowHeight="12.75" customHeight="1" x14ac:dyDescent="0.25"/>
  <cols>
    <col min="1" max="1" width="2.5546875" style="6" customWidth="1"/>
    <col min="2" max="2" width="39.44140625" style="6" customWidth="1"/>
    <col min="3" max="3" width="14.33203125" style="6" customWidth="1"/>
    <col min="4" max="4" width="9.6640625" style="6" customWidth="1"/>
    <col min="5" max="6" width="13" style="6" customWidth="1"/>
    <col min="7" max="7" width="14.88671875" style="6" customWidth="1"/>
    <col min="8" max="16384" width="9.109375" style="6"/>
  </cols>
  <sheetData>
    <row r="1" spans="1:13" ht="35.25" customHeight="1" x14ac:dyDescent="0.25">
      <c r="A1" s="753" t="s">
        <v>622</v>
      </c>
      <c r="B1" s="753"/>
      <c r="C1" s="753"/>
      <c r="D1" s="753"/>
      <c r="E1" s="753"/>
      <c r="F1" s="753"/>
      <c r="G1" s="753"/>
    </row>
    <row r="2" spans="1:13" ht="37.200000000000003" customHeight="1" x14ac:dyDescent="0.25">
      <c r="A2" s="754" t="s">
        <v>623</v>
      </c>
      <c r="B2" s="755"/>
      <c r="C2" s="305" t="s">
        <v>624</v>
      </c>
      <c r="D2" s="211" t="s">
        <v>625</v>
      </c>
      <c r="E2" s="211" t="s">
        <v>626</v>
      </c>
      <c r="F2" s="211" t="s">
        <v>371</v>
      </c>
      <c r="G2" s="305" t="s">
        <v>627</v>
      </c>
      <c r="I2" s="1"/>
      <c r="J2" s="1"/>
      <c r="K2" s="1"/>
      <c r="L2" s="1"/>
      <c r="M2" s="1"/>
    </row>
    <row r="3" spans="1:13" ht="13.5" customHeight="1" x14ac:dyDescent="0.25">
      <c r="A3" s="304"/>
      <c r="B3" s="117" t="s">
        <v>628</v>
      </c>
      <c r="C3" s="117" t="s">
        <v>629</v>
      </c>
      <c r="D3" s="117" t="s">
        <v>630</v>
      </c>
      <c r="E3" s="117" t="s">
        <v>631</v>
      </c>
      <c r="F3" s="117" t="s">
        <v>632</v>
      </c>
      <c r="G3" s="117" t="s">
        <v>633</v>
      </c>
      <c r="I3" s="1"/>
      <c r="J3" s="1"/>
      <c r="K3" s="1"/>
      <c r="L3" s="1"/>
      <c r="M3" s="1"/>
    </row>
    <row r="4" spans="1:13" ht="13.2" x14ac:dyDescent="0.25">
      <c r="B4" s="301" t="s">
        <v>634</v>
      </c>
      <c r="C4" s="6" t="s">
        <v>13</v>
      </c>
      <c r="D4" s="6" t="s">
        <v>13</v>
      </c>
      <c r="E4" s="6" t="s">
        <v>13</v>
      </c>
      <c r="F4" s="6" t="s">
        <v>13</v>
      </c>
      <c r="G4" s="6" t="s">
        <v>13</v>
      </c>
      <c r="I4" s="1"/>
      <c r="J4" s="1"/>
      <c r="K4" s="1"/>
      <c r="L4" s="1"/>
      <c r="M4" s="1"/>
    </row>
    <row r="5" spans="1:13" ht="13.5" customHeight="1" x14ac:dyDescent="0.25">
      <c r="A5" s="303"/>
      <c r="B5" s="302" t="s">
        <v>635</v>
      </c>
      <c r="C5" s="170">
        <v>0.69</v>
      </c>
      <c r="D5" s="170">
        <v>0.71</v>
      </c>
      <c r="E5" s="170">
        <v>0.7</v>
      </c>
      <c r="F5" s="170">
        <v>0.69</v>
      </c>
      <c r="G5" s="170" t="s">
        <v>13</v>
      </c>
    </row>
    <row r="6" spans="1:13" ht="13.2" x14ac:dyDescent="0.25">
      <c r="A6" s="303"/>
      <c r="B6" s="302" t="s">
        <v>636</v>
      </c>
      <c r="C6" s="170">
        <v>0.52</v>
      </c>
      <c r="D6" s="170">
        <v>0.59</v>
      </c>
      <c r="E6" s="170">
        <v>0.55000000000000004</v>
      </c>
      <c r="F6" s="170">
        <v>0.4</v>
      </c>
      <c r="G6" s="170"/>
    </row>
    <row r="7" spans="1:13" ht="13.2" x14ac:dyDescent="0.25">
      <c r="A7" s="286" t="s">
        <v>17</v>
      </c>
      <c r="B7" s="301" t="s">
        <v>637</v>
      </c>
      <c r="C7" s="6" t="s">
        <v>13</v>
      </c>
      <c r="D7" s="6" t="s">
        <v>13</v>
      </c>
      <c r="E7" s="6" t="s">
        <v>13</v>
      </c>
      <c r="F7" s="6" t="s">
        <v>13</v>
      </c>
      <c r="G7" s="6" t="s">
        <v>13</v>
      </c>
    </row>
    <row r="8" spans="1:13" ht="13.2" x14ac:dyDescent="0.25">
      <c r="A8" s="297"/>
      <c r="B8" s="302" t="s">
        <v>638</v>
      </c>
      <c r="C8" s="170">
        <v>0.49</v>
      </c>
      <c r="D8" s="170">
        <v>0.5</v>
      </c>
      <c r="E8" s="170">
        <v>0.54</v>
      </c>
      <c r="F8" s="170">
        <v>0.54</v>
      </c>
      <c r="G8" s="170"/>
    </row>
    <row r="9" spans="1:13" ht="13.2" x14ac:dyDescent="0.25">
      <c r="A9" s="286" t="s">
        <v>17</v>
      </c>
      <c r="B9" s="301" t="s">
        <v>639</v>
      </c>
    </row>
    <row r="10" spans="1:13" ht="13.2" x14ac:dyDescent="0.25">
      <c r="A10" s="298"/>
      <c r="B10" s="299" t="s">
        <v>640</v>
      </c>
    </row>
    <row r="11" spans="1:13" ht="13.2" x14ac:dyDescent="0.25">
      <c r="A11" s="298"/>
      <c r="B11" s="295" t="s">
        <v>641</v>
      </c>
      <c r="C11" s="170">
        <v>0.4</v>
      </c>
      <c r="D11" s="170">
        <v>0.41</v>
      </c>
      <c r="E11" s="170">
        <v>0.39</v>
      </c>
      <c r="F11" s="170">
        <v>0.36</v>
      </c>
      <c r="G11" s="170"/>
    </row>
    <row r="12" spans="1:13" ht="13.2" x14ac:dyDescent="0.25">
      <c r="A12" s="298"/>
      <c r="B12" s="295" t="s">
        <v>642</v>
      </c>
      <c r="C12" s="170">
        <v>0.4</v>
      </c>
      <c r="D12" s="170">
        <v>0.41</v>
      </c>
      <c r="E12" s="170">
        <v>0.4</v>
      </c>
      <c r="F12" s="170">
        <v>0.37</v>
      </c>
      <c r="G12" s="170"/>
    </row>
    <row r="13" spans="1:13" ht="13.2" x14ac:dyDescent="0.25">
      <c r="A13" s="298"/>
      <c r="B13" s="295" t="s">
        <v>643</v>
      </c>
      <c r="C13" s="170">
        <v>0.01</v>
      </c>
      <c r="D13" s="170">
        <v>0.01</v>
      </c>
      <c r="E13" s="170">
        <v>0</v>
      </c>
      <c r="F13" s="170">
        <v>0.01</v>
      </c>
      <c r="G13" s="170"/>
    </row>
    <row r="14" spans="1:13" ht="13.2" x14ac:dyDescent="0.25">
      <c r="A14" s="298"/>
      <c r="B14" s="295" t="s">
        <v>644</v>
      </c>
      <c r="C14" s="300">
        <v>0.16</v>
      </c>
      <c r="D14" s="300">
        <v>0.15</v>
      </c>
      <c r="E14" s="300">
        <v>0.22</v>
      </c>
      <c r="F14" s="300">
        <v>0.27</v>
      </c>
      <c r="G14" s="300"/>
    </row>
    <row r="15" spans="1:13" ht="13.2" x14ac:dyDescent="0.25">
      <c r="A15" s="298"/>
      <c r="B15" s="299" t="s">
        <v>645</v>
      </c>
    </row>
    <row r="16" spans="1:13" ht="13.2" x14ac:dyDescent="0.25">
      <c r="A16" s="298"/>
      <c r="B16" s="295" t="s">
        <v>641</v>
      </c>
      <c r="C16" s="170">
        <v>0.28000000000000003</v>
      </c>
      <c r="D16" s="170">
        <v>0.22</v>
      </c>
      <c r="E16" s="170">
        <v>0.28000000000000003</v>
      </c>
      <c r="F16" s="170">
        <v>0.27</v>
      </c>
      <c r="G16" s="170"/>
    </row>
    <row r="17" spans="1:7" ht="13.2" x14ac:dyDescent="0.25">
      <c r="A17" s="298"/>
      <c r="B17" s="295" t="s">
        <v>642</v>
      </c>
      <c r="C17" s="170">
        <v>0.3</v>
      </c>
      <c r="D17" s="170">
        <v>0.23</v>
      </c>
      <c r="E17" s="170">
        <v>0.3</v>
      </c>
      <c r="F17" s="170">
        <v>0.27</v>
      </c>
      <c r="G17" s="170"/>
    </row>
    <row r="18" spans="1:7" ht="13.2" x14ac:dyDescent="0.25">
      <c r="A18" s="298"/>
      <c r="B18" s="295" t="s">
        <v>643</v>
      </c>
      <c r="C18" s="170">
        <v>0.01</v>
      </c>
      <c r="D18" s="170">
        <v>0</v>
      </c>
      <c r="E18" s="170">
        <v>0.02</v>
      </c>
      <c r="F18" s="170">
        <v>0.02</v>
      </c>
      <c r="G18" s="170"/>
    </row>
    <row r="19" spans="1:7" ht="13.2" x14ac:dyDescent="0.25">
      <c r="A19" s="298"/>
      <c r="B19" s="295" t="s">
        <v>644</v>
      </c>
      <c r="C19" s="170">
        <v>0.15</v>
      </c>
      <c r="D19" s="170">
        <v>0.24</v>
      </c>
      <c r="E19" s="170">
        <v>0.2</v>
      </c>
      <c r="F19" s="170">
        <v>0.19</v>
      </c>
      <c r="G19" s="170"/>
    </row>
    <row r="20" spans="1:7" ht="13.2" x14ac:dyDescent="0.25">
      <c r="A20" s="298"/>
      <c r="B20" s="299" t="s">
        <v>646</v>
      </c>
      <c r="C20" s="6" t="s">
        <v>13</v>
      </c>
    </row>
    <row r="21" spans="1:7" ht="13.2" x14ac:dyDescent="0.25">
      <c r="A21" s="298"/>
      <c r="B21" s="295" t="s">
        <v>641</v>
      </c>
      <c r="C21" s="170">
        <v>0.63</v>
      </c>
      <c r="D21" s="170">
        <v>0.52</v>
      </c>
      <c r="E21" s="170">
        <v>0.56000000000000005</v>
      </c>
      <c r="F21" s="170">
        <v>0.67</v>
      </c>
      <c r="G21" s="170"/>
    </row>
    <row r="22" spans="1:7" ht="13.2" x14ac:dyDescent="0.25">
      <c r="A22" s="298"/>
      <c r="B22" s="295" t="s">
        <v>642</v>
      </c>
      <c r="C22" s="170">
        <v>0.63</v>
      </c>
      <c r="D22" s="170">
        <v>0.52</v>
      </c>
      <c r="E22" s="170">
        <v>0.56000000000000005</v>
      </c>
      <c r="F22" s="170">
        <v>0.7</v>
      </c>
      <c r="G22" s="170"/>
    </row>
    <row r="23" spans="1:7" ht="13.2" x14ac:dyDescent="0.25">
      <c r="A23" s="298"/>
      <c r="B23" s="295" t="s">
        <v>643</v>
      </c>
      <c r="C23" s="170">
        <v>0.02</v>
      </c>
      <c r="D23" s="170">
        <v>0</v>
      </c>
      <c r="E23" s="170">
        <v>0</v>
      </c>
      <c r="F23" s="170">
        <v>0</v>
      </c>
      <c r="G23" s="170"/>
    </row>
    <row r="24" spans="1:7" ht="13.2" x14ac:dyDescent="0.25">
      <c r="A24" s="298"/>
      <c r="B24" s="295" t="s">
        <v>644</v>
      </c>
      <c r="C24" s="170">
        <v>0.16</v>
      </c>
      <c r="D24" s="170">
        <v>0.18</v>
      </c>
      <c r="E24" s="170">
        <v>0.22</v>
      </c>
      <c r="F24" s="170">
        <v>0.15</v>
      </c>
      <c r="G24" s="170"/>
    </row>
    <row r="25" spans="1:7" ht="13.2" x14ac:dyDescent="0.25">
      <c r="A25" s="298"/>
      <c r="B25" s="299" t="s">
        <v>647</v>
      </c>
    </row>
    <row r="26" spans="1:7" ht="13.2" x14ac:dyDescent="0.25">
      <c r="A26" s="298"/>
      <c r="B26" s="295" t="s">
        <v>641</v>
      </c>
      <c r="C26" s="170">
        <v>0.45</v>
      </c>
      <c r="D26" s="170">
        <v>0.26</v>
      </c>
      <c r="E26" s="170">
        <v>0.4</v>
      </c>
      <c r="F26" s="170">
        <v>0.41</v>
      </c>
      <c r="G26" s="170"/>
    </row>
    <row r="27" spans="1:7" ht="13.2" x14ac:dyDescent="0.25">
      <c r="A27" s="297"/>
      <c r="B27" s="295" t="s">
        <v>642</v>
      </c>
      <c r="C27" s="170">
        <v>0.45</v>
      </c>
      <c r="D27" s="170">
        <v>0.28000000000000003</v>
      </c>
      <c r="E27" s="170">
        <v>0.44</v>
      </c>
      <c r="F27" s="170">
        <v>0.41</v>
      </c>
      <c r="G27" s="170"/>
    </row>
    <row r="28" spans="1:7" ht="13.2" x14ac:dyDescent="0.25">
      <c r="A28" s="297"/>
      <c r="B28" s="295" t="s">
        <v>643</v>
      </c>
      <c r="C28" s="170">
        <v>0</v>
      </c>
      <c r="D28" s="170">
        <v>0.01</v>
      </c>
      <c r="E28" s="170">
        <v>0</v>
      </c>
      <c r="F28" s="170">
        <v>0.13</v>
      </c>
      <c r="G28" s="170"/>
    </row>
    <row r="29" spans="1:7" ht="13.2" x14ac:dyDescent="0.25">
      <c r="A29" s="296"/>
      <c r="B29" s="295" t="s">
        <v>644</v>
      </c>
      <c r="C29" s="170">
        <v>0.25</v>
      </c>
      <c r="D29" s="170">
        <v>0.24</v>
      </c>
      <c r="E29" s="170">
        <v>0.23</v>
      </c>
      <c r="F29" s="170">
        <v>0.21</v>
      </c>
      <c r="G29" s="170"/>
    </row>
    <row r="30" spans="1:7" ht="13.2" customHeight="1" x14ac:dyDescent="0.25">
      <c r="A30" s="286" t="s">
        <v>17</v>
      </c>
      <c r="B30" s="294" t="s">
        <v>648</v>
      </c>
      <c r="C30" s="293"/>
      <c r="D30" s="293"/>
      <c r="E30" s="293"/>
      <c r="F30" s="292"/>
      <c r="G30" s="283"/>
    </row>
    <row r="31" spans="1:7" ht="13.2" customHeight="1" x14ac:dyDescent="0.25">
      <c r="A31" s="282">
        <v>1</v>
      </c>
      <c r="B31" s="291" t="s">
        <v>649</v>
      </c>
      <c r="C31" s="279"/>
      <c r="D31" s="279"/>
      <c r="E31" s="279"/>
      <c r="F31" s="279"/>
      <c r="G31" s="279"/>
    </row>
    <row r="32" spans="1:7" ht="13.2" customHeight="1" x14ac:dyDescent="0.25">
      <c r="A32" s="287"/>
      <c r="B32" s="281" t="s">
        <v>650</v>
      </c>
      <c r="C32" s="279">
        <v>0.4</v>
      </c>
      <c r="D32" s="279">
        <v>0.41</v>
      </c>
      <c r="E32" s="279">
        <v>0.37</v>
      </c>
      <c r="F32" s="279">
        <v>0.39</v>
      </c>
      <c r="G32" s="279"/>
    </row>
    <row r="33" spans="1:7" ht="13.2" customHeight="1" x14ac:dyDescent="0.25">
      <c r="A33" s="287"/>
      <c r="B33" s="281" t="s">
        <v>651</v>
      </c>
      <c r="C33" s="279">
        <v>0.4</v>
      </c>
      <c r="D33" s="279">
        <v>0.41</v>
      </c>
      <c r="E33" s="279">
        <v>0.38</v>
      </c>
      <c r="F33" s="279">
        <v>0.4</v>
      </c>
      <c r="G33" s="279"/>
    </row>
    <row r="34" spans="1:7" ht="13.2" x14ac:dyDescent="0.25">
      <c r="A34" s="287" t="s">
        <v>13</v>
      </c>
      <c r="B34" s="281" t="s">
        <v>643</v>
      </c>
      <c r="C34" s="279">
        <v>0.01</v>
      </c>
      <c r="D34" s="279">
        <v>0.01</v>
      </c>
      <c r="E34" s="279">
        <v>0</v>
      </c>
      <c r="F34" s="279">
        <v>0.01</v>
      </c>
      <c r="G34" s="279"/>
    </row>
    <row r="35" spans="1:7" ht="13.2" x14ac:dyDescent="0.25">
      <c r="A35" s="287">
        <v>2</v>
      </c>
      <c r="B35" s="291" t="s">
        <v>652</v>
      </c>
      <c r="C35" s="279"/>
      <c r="D35" s="279"/>
      <c r="E35" s="279"/>
      <c r="F35" s="279"/>
      <c r="G35" s="279"/>
    </row>
    <row r="36" spans="1:7" ht="13.2" x14ac:dyDescent="0.25">
      <c r="A36" s="287"/>
      <c r="B36" s="290" t="s">
        <v>650</v>
      </c>
      <c r="C36" s="279">
        <v>0.4</v>
      </c>
      <c r="D36" s="279">
        <v>0.42</v>
      </c>
      <c r="E36" s="279">
        <v>0.47</v>
      </c>
      <c r="F36" s="279">
        <v>0.28000000000000003</v>
      </c>
      <c r="G36" s="279"/>
    </row>
    <row r="37" spans="1:7" ht="13.2" x14ac:dyDescent="0.25">
      <c r="A37" s="287"/>
      <c r="B37" s="280" t="s">
        <v>651</v>
      </c>
      <c r="C37" s="279">
        <v>0.4</v>
      </c>
      <c r="D37" s="279">
        <v>0.42</v>
      </c>
      <c r="E37" s="279">
        <v>0.47</v>
      </c>
      <c r="F37" s="279">
        <v>0.28000000000000003</v>
      </c>
      <c r="G37" s="279"/>
    </row>
    <row r="38" spans="1:7" ht="13.2" customHeight="1" x14ac:dyDescent="0.25">
      <c r="A38" s="287" t="s">
        <v>13</v>
      </c>
      <c r="B38" s="280" t="s">
        <v>643</v>
      </c>
      <c r="C38" s="279">
        <v>0</v>
      </c>
      <c r="D38" s="279">
        <v>0</v>
      </c>
      <c r="E38" s="279">
        <v>0</v>
      </c>
      <c r="F38" s="279">
        <v>0</v>
      </c>
      <c r="G38" s="279"/>
    </row>
    <row r="39" spans="1:7" ht="13.2" customHeight="1" x14ac:dyDescent="0.25">
      <c r="A39" s="287">
        <v>3</v>
      </c>
      <c r="B39" s="289" t="s">
        <v>653</v>
      </c>
      <c r="C39" s="279"/>
      <c r="D39" s="279"/>
      <c r="E39" s="279"/>
      <c r="F39" s="279"/>
      <c r="G39" s="279"/>
    </row>
    <row r="40" spans="1:7" ht="13.2" customHeight="1" x14ac:dyDescent="0.25">
      <c r="A40" s="287"/>
      <c r="B40" s="280" t="s">
        <v>650</v>
      </c>
      <c r="C40" s="279">
        <v>0.25</v>
      </c>
      <c r="D40" s="279">
        <v>0.22</v>
      </c>
      <c r="E40" s="279">
        <v>0.27</v>
      </c>
      <c r="F40" s="279">
        <v>0.27</v>
      </c>
      <c r="G40" s="279"/>
    </row>
    <row r="41" spans="1:7" ht="13.2" customHeight="1" x14ac:dyDescent="0.25">
      <c r="A41" s="287"/>
      <c r="B41" s="280" t="s">
        <v>651</v>
      </c>
      <c r="C41" s="279">
        <v>0.27</v>
      </c>
      <c r="D41" s="279">
        <v>0.23</v>
      </c>
      <c r="E41" s="279">
        <v>0.28000000000000003</v>
      </c>
      <c r="F41" s="279">
        <v>0.27</v>
      </c>
      <c r="G41" s="279"/>
    </row>
    <row r="42" spans="1:7" ht="13.2" customHeight="1" x14ac:dyDescent="0.25">
      <c r="A42" s="287"/>
      <c r="B42" s="280" t="s">
        <v>643</v>
      </c>
      <c r="C42" s="279">
        <v>0</v>
      </c>
      <c r="D42" s="279">
        <v>0</v>
      </c>
      <c r="E42" s="279">
        <v>0.03</v>
      </c>
      <c r="F42" s="279">
        <v>0.03</v>
      </c>
      <c r="G42" s="279"/>
    </row>
    <row r="43" spans="1:7" ht="13.2" customHeight="1" x14ac:dyDescent="0.25">
      <c r="A43" s="287">
        <v>4</v>
      </c>
      <c r="B43" s="756" t="s">
        <v>654</v>
      </c>
      <c r="C43" s="757"/>
      <c r="D43" s="279"/>
      <c r="E43" s="279"/>
      <c r="F43" s="279"/>
      <c r="G43" s="279"/>
    </row>
    <row r="44" spans="1:7" ht="13.2" customHeight="1" x14ac:dyDescent="0.25">
      <c r="A44" s="287"/>
      <c r="B44" s="280" t="s">
        <v>650</v>
      </c>
      <c r="C44" s="279">
        <v>0.33</v>
      </c>
      <c r="D44" s="279">
        <v>0.22</v>
      </c>
      <c r="E44" s="279">
        <v>0.32</v>
      </c>
      <c r="F44" s="279">
        <v>0.27</v>
      </c>
      <c r="G44" s="279"/>
    </row>
    <row r="45" spans="1:7" ht="13.2" customHeight="1" x14ac:dyDescent="0.25">
      <c r="A45" s="287"/>
      <c r="B45" s="280" t="s">
        <v>651</v>
      </c>
      <c r="C45" s="279">
        <v>0.36</v>
      </c>
      <c r="D45" s="279">
        <v>0.22</v>
      </c>
      <c r="E45" s="279">
        <v>0.35</v>
      </c>
      <c r="F45" s="279">
        <v>0.27</v>
      </c>
      <c r="G45" s="279"/>
    </row>
    <row r="46" spans="1:7" ht="13.2" customHeight="1" x14ac:dyDescent="0.25">
      <c r="A46" s="287"/>
      <c r="B46" s="280" t="s">
        <v>643</v>
      </c>
      <c r="C46" s="279">
        <v>0.03</v>
      </c>
      <c r="D46" s="279">
        <v>0</v>
      </c>
      <c r="E46" s="279">
        <v>0</v>
      </c>
      <c r="F46" s="279">
        <v>0</v>
      </c>
      <c r="G46" s="279"/>
    </row>
    <row r="47" spans="1:7" ht="13.2" customHeight="1" x14ac:dyDescent="0.25">
      <c r="A47" s="287">
        <v>5</v>
      </c>
      <c r="B47" s="289" t="s">
        <v>655</v>
      </c>
      <c r="C47" s="279"/>
      <c r="D47" s="279"/>
      <c r="E47" s="279"/>
      <c r="F47" s="279"/>
      <c r="G47" s="279"/>
    </row>
    <row r="48" spans="1:7" ht="13.2" customHeight="1" x14ac:dyDescent="0.25">
      <c r="A48" s="287"/>
      <c r="B48" s="280" t="s">
        <v>650</v>
      </c>
      <c r="C48" s="279">
        <v>0.63</v>
      </c>
      <c r="D48" s="279">
        <v>0.52</v>
      </c>
      <c r="E48" s="279">
        <v>0.4</v>
      </c>
      <c r="F48" s="279">
        <v>0.7</v>
      </c>
      <c r="G48" s="279"/>
    </row>
    <row r="49" spans="1:7" ht="13.2" customHeight="1" x14ac:dyDescent="0.25">
      <c r="A49" s="287"/>
      <c r="B49" s="280" t="s">
        <v>651</v>
      </c>
      <c r="C49" s="279">
        <v>0.63</v>
      </c>
      <c r="D49" s="279">
        <v>0.52</v>
      </c>
      <c r="E49" s="279">
        <v>0.4</v>
      </c>
      <c r="F49" s="279">
        <v>0.74</v>
      </c>
      <c r="G49" s="279"/>
    </row>
    <row r="50" spans="1:7" ht="13.2" customHeight="1" x14ac:dyDescent="0.25">
      <c r="A50" s="287"/>
      <c r="B50" s="280" t="s">
        <v>643</v>
      </c>
      <c r="C50" s="279">
        <v>0.02</v>
      </c>
      <c r="D50" s="279">
        <v>0</v>
      </c>
      <c r="E50" s="279">
        <v>0</v>
      </c>
      <c r="F50" s="279">
        <v>0</v>
      </c>
      <c r="G50" s="279"/>
    </row>
    <row r="51" spans="1:7" ht="13.2" customHeight="1" x14ac:dyDescent="0.25">
      <c r="A51" s="287">
        <v>6</v>
      </c>
      <c r="B51" s="288" t="s">
        <v>656</v>
      </c>
      <c r="C51" s="279"/>
      <c r="D51" s="279"/>
      <c r="E51" s="279"/>
      <c r="F51" s="279" t="s">
        <v>13</v>
      </c>
      <c r="G51" s="279"/>
    </row>
    <row r="52" spans="1:7" ht="13.2" customHeight="1" x14ac:dyDescent="0.25">
      <c r="A52" s="287"/>
      <c r="B52" s="280" t="s">
        <v>650</v>
      </c>
      <c r="C52" s="279">
        <v>0.59</v>
      </c>
      <c r="D52" s="279">
        <v>0.5</v>
      </c>
      <c r="E52" s="279">
        <v>0.71</v>
      </c>
      <c r="F52" s="279">
        <v>0.6</v>
      </c>
      <c r="G52" s="279"/>
    </row>
    <row r="53" spans="1:7" ht="13.2" customHeight="1" x14ac:dyDescent="0.25">
      <c r="A53" s="287"/>
      <c r="B53" s="280" t="s">
        <v>651</v>
      </c>
      <c r="C53" s="279">
        <v>0.59</v>
      </c>
      <c r="D53" s="279">
        <v>0.5</v>
      </c>
      <c r="E53" s="279">
        <v>0.71</v>
      </c>
      <c r="F53" s="279">
        <v>0.6</v>
      </c>
      <c r="G53" s="279"/>
    </row>
    <row r="54" spans="1:7" ht="13.2" customHeight="1" x14ac:dyDescent="0.25">
      <c r="A54" s="287"/>
      <c r="B54" s="280" t="s">
        <v>643</v>
      </c>
      <c r="C54" s="279">
        <v>0</v>
      </c>
      <c r="D54" s="279">
        <v>0</v>
      </c>
      <c r="E54" s="279">
        <v>0</v>
      </c>
      <c r="F54" s="279">
        <v>0</v>
      </c>
      <c r="G54" s="279"/>
    </row>
    <row r="55" spans="1:7" ht="13.2" customHeight="1" x14ac:dyDescent="0.25">
      <c r="A55" s="287">
        <v>7</v>
      </c>
      <c r="B55" s="289" t="s">
        <v>657</v>
      </c>
      <c r="C55" s="279"/>
      <c r="D55" s="279"/>
      <c r="E55" s="279"/>
      <c r="F55" s="279"/>
      <c r="G55" s="279"/>
    </row>
    <row r="56" spans="1:7" ht="13.2" customHeight="1" x14ac:dyDescent="0.25">
      <c r="A56" s="287"/>
      <c r="B56" s="280" t="s">
        <v>650</v>
      </c>
      <c r="C56" s="279">
        <v>0.42</v>
      </c>
      <c r="D56" s="279">
        <v>0.27</v>
      </c>
      <c r="E56" s="279">
        <v>0.28999999999999998</v>
      </c>
      <c r="F56" s="279">
        <v>0.5</v>
      </c>
      <c r="G56" s="279"/>
    </row>
    <row r="57" spans="1:7" ht="13.2" customHeight="1" x14ac:dyDescent="0.25">
      <c r="A57" s="287"/>
      <c r="B57" s="280" t="s">
        <v>651</v>
      </c>
      <c r="C57" s="279">
        <v>0.42</v>
      </c>
      <c r="D57" s="279">
        <v>0.3</v>
      </c>
      <c r="E57" s="279">
        <v>0.35</v>
      </c>
      <c r="F57" s="279">
        <v>0.5</v>
      </c>
      <c r="G57" s="279"/>
    </row>
    <row r="58" spans="1:7" ht="13.2" customHeight="1" x14ac:dyDescent="0.25">
      <c r="A58" s="287"/>
      <c r="B58" s="280" t="s">
        <v>643</v>
      </c>
      <c r="C58" s="279">
        <v>0</v>
      </c>
      <c r="D58" s="279">
        <v>0.03</v>
      </c>
      <c r="E58" s="279">
        <v>0</v>
      </c>
      <c r="F58" s="279">
        <v>0.05</v>
      </c>
      <c r="G58" s="279"/>
    </row>
    <row r="59" spans="1:7" ht="13.2" customHeight="1" x14ac:dyDescent="0.25">
      <c r="A59" s="287">
        <v>8</v>
      </c>
      <c r="B59" s="288" t="s">
        <v>658</v>
      </c>
      <c r="C59" s="279"/>
      <c r="D59" s="279"/>
      <c r="E59" s="279"/>
      <c r="F59" s="279"/>
      <c r="G59" s="279"/>
    </row>
    <row r="60" spans="1:7" ht="13.2" customHeight="1" x14ac:dyDescent="0.25">
      <c r="A60" s="287"/>
      <c r="B60" s="280" t="s">
        <v>650</v>
      </c>
      <c r="C60" s="279">
        <v>0.48</v>
      </c>
      <c r="D60" s="279">
        <v>0.26</v>
      </c>
      <c r="E60" s="279">
        <v>0.45</v>
      </c>
      <c r="F60" s="279">
        <v>0.28999999999999998</v>
      </c>
      <c r="G60" s="279"/>
    </row>
    <row r="61" spans="1:7" ht="13.2" customHeight="1" x14ac:dyDescent="0.25">
      <c r="A61" s="287"/>
      <c r="B61" s="280" t="s">
        <v>651</v>
      </c>
      <c r="C61" s="279">
        <v>0.48</v>
      </c>
      <c r="D61" s="279">
        <v>0.26</v>
      </c>
      <c r="E61" s="279">
        <v>0.48</v>
      </c>
      <c r="F61" s="279">
        <v>0.28999999999999998</v>
      </c>
      <c r="G61" s="279"/>
    </row>
    <row r="62" spans="1:7" ht="13.2" customHeight="1" x14ac:dyDescent="0.25">
      <c r="A62" s="287"/>
      <c r="B62" s="280" t="s">
        <v>643</v>
      </c>
      <c r="C62" s="279">
        <v>0</v>
      </c>
      <c r="D62" s="279">
        <v>0</v>
      </c>
      <c r="E62" s="279">
        <v>0</v>
      </c>
      <c r="F62" s="279">
        <v>0.24</v>
      </c>
      <c r="G62" s="279"/>
    </row>
    <row r="63" spans="1:7" ht="13.2" customHeight="1" x14ac:dyDescent="0.25">
      <c r="A63" s="287"/>
      <c r="B63" s="280"/>
      <c r="C63" s="279"/>
      <c r="D63" s="279"/>
      <c r="E63" s="279"/>
      <c r="F63" s="279"/>
      <c r="G63" s="279"/>
    </row>
    <row r="64" spans="1:7" ht="13.2" x14ac:dyDescent="0.25">
      <c r="A64" s="286" t="s">
        <v>17</v>
      </c>
      <c r="B64" s="285" t="s">
        <v>659</v>
      </c>
      <c r="C64" s="284"/>
      <c r="D64" s="284"/>
      <c r="E64" s="212"/>
      <c r="F64" s="212"/>
      <c r="G64" s="283"/>
    </row>
    <row r="65" spans="1:7" ht="13.2" customHeight="1" x14ac:dyDescent="0.25">
      <c r="A65" s="282">
        <v>1</v>
      </c>
      <c r="B65" s="281" t="s">
        <v>660</v>
      </c>
      <c r="C65" s="279"/>
      <c r="D65" s="279"/>
      <c r="E65" s="279"/>
      <c r="F65" s="279"/>
      <c r="G65" s="279"/>
    </row>
    <row r="66" spans="1:7" ht="12.75" customHeight="1" x14ac:dyDescent="0.25">
      <c r="B66" s="280" t="s">
        <v>661</v>
      </c>
      <c r="C66" s="279"/>
      <c r="D66" s="279"/>
      <c r="E66" s="279"/>
      <c r="F66" s="279"/>
      <c r="G66" s="279"/>
    </row>
    <row r="67" spans="1:7" ht="12.75" customHeight="1" x14ac:dyDescent="0.25">
      <c r="B67" s="280" t="s">
        <v>662</v>
      </c>
      <c r="C67" s="279"/>
      <c r="D67" s="279"/>
      <c r="E67" s="279"/>
      <c r="F67" s="279"/>
      <c r="G67" s="279"/>
    </row>
    <row r="68" spans="1:7" ht="12.75" customHeight="1" x14ac:dyDescent="0.25">
      <c r="B68" s="280" t="s">
        <v>663</v>
      </c>
      <c r="C68" s="279"/>
      <c r="D68" s="279"/>
      <c r="E68" s="279"/>
      <c r="F68" s="279"/>
      <c r="G68" s="279"/>
    </row>
    <row r="69" spans="1:7" ht="12.75" customHeight="1" x14ac:dyDescent="0.25">
      <c r="B69" s="280" t="s">
        <v>664</v>
      </c>
      <c r="C69" s="279"/>
      <c r="D69" s="279"/>
      <c r="E69" s="279"/>
      <c r="F69" s="279"/>
      <c r="G69" s="279"/>
    </row>
    <row r="70" spans="1:7" ht="12.75" customHeight="1" x14ac:dyDescent="0.25">
      <c r="B70" s="280" t="s">
        <v>665</v>
      </c>
      <c r="C70" s="279"/>
      <c r="D70" s="279"/>
      <c r="E70" s="279"/>
      <c r="F70" s="279"/>
      <c r="G70" s="279"/>
    </row>
    <row r="71" spans="1:7" ht="12.75" customHeight="1" x14ac:dyDescent="0.25">
      <c r="B71" s="280"/>
      <c r="C71" s="279"/>
      <c r="D71" s="279"/>
      <c r="E71" s="279"/>
      <c r="F71" s="279"/>
      <c r="G71" s="279"/>
    </row>
  </sheetData>
  <sheetProtection insertColumns="0" insertRows="0"/>
  <mergeCells count="3">
    <mergeCell ref="A1:G1"/>
    <mergeCell ref="A2:B2"/>
    <mergeCell ref="B43:C43"/>
  </mergeCells>
  <pageMargins left="0.7" right="0.7" top="0.5" bottom="0.5" header="0.3" footer="0.3"/>
  <pageSetup fitToHeight="0" orientation="portrait" r:id="rId1"/>
  <headerFooter>
    <oddFooter>&amp;L&amp;"Garamond,Regular"Revised October 2018&amp;C&amp;"Garamond,Regular"18</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52DFA-5301-4615-9733-38CF92DEDBCA}">
  <dimension ref="A1:E49"/>
  <sheetViews>
    <sheetView zoomScaleNormal="100" workbookViewId="0">
      <selection activeCell="E26" sqref="E26"/>
    </sheetView>
  </sheetViews>
  <sheetFormatPr defaultColWidth="9.109375" defaultRowHeight="13.2" x14ac:dyDescent="0.25"/>
  <cols>
    <col min="1" max="1" width="29.88671875" style="6" customWidth="1"/>
    <col min="2" max="2" width="2.33203125" style="6" customWidth="1"/>
    <col min="3" max="3" width="37.109375" style="6" customWidth="1"/>
    <col min="4" max="4" width="10.44140625" style="6" customWidth="1"/>
    <col min="5" max="5" width="10.6640625" style="6" customWidth="1"/>
    <col min="6" max="16384" width="9.109375" style="6"/>
  </cols>
  <sheetData>
    <row r="1" spans="1:5" ht="15.6" x14ac:dyDescent="0.3">
      <c r="A1" s="588" t="s">
        <v>11</v>
      </c>
      <c r="B1" s="588"/>
      <c r="C1" s="588"/>
      <c r="D1" s="588"/>
      <c r="E1" s="588"/>
    </row>
    <row r="2" spans="1:5" ht="15.6" x14ac:dyDescent="0.3">
      <c r="A2" s="588" t="s">
        <v>12</v>
      </c>
      <c r="B2" s="588"/>
      <c r="C2" s="588"/>
      <c r="D2" s="588"/>
      <c r="E2" s="588"/>
    </row>
    <row r="3" spans="1:5" x14ac:dyDescent="0.25">
      <c r="D3" s="88"/>
    </row>
    <row r="4" spans="1:5" x14ac:dyDescent="0.25">
      <c r="D4" s="88"/>
      <c r="E4" s="88"/>
    </row>
    <row r="5" spans="1:5" x14ac:dyDescent="0.25">
      <c r="C5" s="6" t="s">
        <v>13</v>
      </c>
      <c r="D5" s="88" t="s">
        <v>13</v>
      </c>
      <c r="E5" s="88"/>
    </row>
    <row r="6" spans="1:5" x14ac:dyDescent="0.25">
      <c r="A6" s="6" t="s">
        <v>14</v>
      </c>
      <c r="C6" s="18" t="s">
        <v>15</v>
      </c>
      <c r="D6" s="88"/>
      <c r="E6" s="88"/>
    </row>
    <row r="7" spans="1:5" x14ac:dyDescent="0.25">
      <c r="D7" s="88" t="s">
        <v>13</v>
      </c>
      <c r="E7" s="88"/>
    </row>
    <row r="8" spans="1:5" x14ac:dyDescent="0.25">
      <c r="A8" s="6" t="s">
        <v>16</v>
      </c>
      <c r="B8" s="57" t="s">
        <v>17</v>
      </c>
      <c r="C8" s="92"/>
      <c r="D8" s="88"/>
      <c r="E8" s="88"/>
    </row>
    <row r="9" spans="1:5" x14ac:dyDescent="0.25">
      <c r="D9" s="88" t="s">
        <v>13</v>
      </c>
      <c r="E9" s="88"/>
    </row>
    <row r="10" spans="1:5" x14ac:dyDescent="0.25">
      <c r="C10" s="94">
        <f>COUNTBLANK(C12)</f>
        <v>0</v>
      </c>
      <c r="D10" s="597" t="s">
        <v>18</v>
      </c>
      <c r="E10" s="597"/>
    </row>
    <row r="11" spans="1:5" x14ac:dyDescent="0.25">
      <c r="B11" s="57" t="s">
        <v>17</v>
      </c>
      <c r="C11" s="94">
        <f>COUNTBLANK(C13)</f>
        <v>0</v>
      </c>
      <c r="D11" s="7" t="s">
        <v>19</v>
      </c>
      <c r="E11" s="7" t="s">
        <v>20</v>
      </c>
    </row>
    <row r="12" spans="1:5" x14ac:dyDescent="0.25">
      <c r="A12" s="6" t="s">
        <v>21</v>
      </c>
      <c r="B12" s="57" t="s">
        <v>17</v>
      </c>
      <c r="C12" s="89" t="s">
        <v>22</v>
      </c>
      <c r="D12" s="7" t="s">
        <v>23</v>
      </c>
      <c r="E12" s="7" t="s">
        <v>24</v>
      </c>
    </row>
    <row r="13" spans="1:5" x14ac:dyDescent="0.25">
      <c r="A13" s="6" t="s">
        <v>25</v>
      </c>
      <c r="B13" s="57" t="s">
        <v>17</v>
      </c>
      <c r="C13" s="93">
        <v>2022</v>
      </c>
      <c r="D13" s="34" t="s">
        <v>26</v>
      </c>
      <c r="E13" s="34" t="s">
        <v>24</v>
      </c>
    </row>
    <row r="14" spans="1:5" x14ac:dyDescent="0.25">
      <c r="A14" s="6" t="s">
        <v>27</v>
      </c>
      <c r="C14" s="90">
        <f>IF($C$13=0,"-",$C$13-1)</f>
        <v>2021</v>
      </c>
      <c r="D14" s="34" t="s">
        <v>26</v>
      </c>
      <c r="E14" s="34" t="s">
        <v>24</v>
      </c>
    </row>
    <row r="15" spans="1:5" x14ac:dyDescent="0.25">
      <c r="A15" s="6" t="s">
        <v>28</v>
      </c>
      <c r="C15" s="90">
        <f>IF($C$13=0,"-",$C$13-2)</f>
        <v>2020</v>
      </c>
      <c r="D15" s="34" t="s">
        <v>26</v>
      </c>
      <c r="E15" s="34" t="s">
        <v>24</v>
      </c>
    </row>
    <row r="16" spans="1:5" x14ac:dyDescent="0.25">
      <c r="C16" s="90"/>
      <c r="D16" s="91"/>
      <c r="E16" s="91"/>
    </row>
    <row r="17" spans="1:5" x14ac:dyDescent="0.25">
      <c r="A17" s="6" t="s">
        <v>29</v>
      </c>
      <c r="C17" s="571" t="s">
        <v>22</v>
      </c>
      <c r="D17" s="6" t="s">
        <v>30</v>
      </c>
      <c r="E17" s="91"/>
    </row>
    <row r="18" spans="1:5" x14ac:dyDescent="0.25">
      <c r="D18" s="88"/>
      <c r="E18" s="88"/>
    </row>
    <row r="19" spans="1:5" x14ac:dyDescent="0.25">
      <c r="A19" s="6" t="s">
        <v>31</v>
      </c>
      <c r="D19" s="88"/>
      <c r="E19" s="88"/>
    </row>
    <row r="20" spans="1:5" x14ac:dyDescent="0.25">
      <c r="A20" s="6" t="s">
        <v>32</v>
      </c>
      <c r="C20" s="90">
        <f>IF($C$13=0,"-",$C$13+1)</f>
        <v>2023</v>
      </c>
      <c r="D20" s="88"/>
      <c r="E20" s="88"/>
    </row>
    <row r="21" spans="1:5" x14ac:dyDescent="0.25">
      <c r="A21" s="6" t="s">
        <v>33</v>
      </c>
      <c r="C21" s="90">
        <f>IF($C$13=0,"-",$C$13+2)</f>
        <v>2024</v>
      </c>
      <c r="D21" s="88"/>
      <c r="E21" s="88"/>
    </row>
    <row r="22" spans="1:5" x14ac:dyDescent="0.25">
      <c r="D22" s="88"/>
      <c r="E22" s="88"/>
    </row>
    <row r="23" spans="1:5" x14ac:dyDescent="0.25">
      <c r="A23" s="6" t="s">
        <v>34</v>
      </c>
      <c r="B23" s="57" t="s">
        <v>17</v>
      </c>
      <c r="C23" s="18" t="s">
        <v>35</v>
      </c>
      <c r="D23" s="88"/>
      <c r="E23" s="88"/>
    </row>
    <row r="24" spans="1:5" x14ac:dyDescent="0.25">
      <c r="A24" s="6" t="s">
        <v>36</v>
      </c>
      <c r="C24" s="18" t="s">
        <v>37</v>
      </c>
      <c r="D24" s="88"/>
      <c r="E24" s="88"/>
    </row>
    <row r="25" spans="1:5" x14ac:dyDescent="0.25">
      <c r="A25" s="6" t="s">
        <v>38</v>
      </c>
      <c r="C25" s="89" t="s">
        <v>39</v>
      </c>
      <c r="D25" s="88"/>
      <c r="E25" s="88"/>
    </row>
    <row r="26" spans="1:5" x14ac:dyDescent="0.25">
      <c r="A26" s="6" t="s">
        <v>40</v>
      </c>
      <c r="C26" s="89" t="s">
        <v>41</v>
      </c>
      <c r="D26" s="88"/>
      <c r="E26" s="88"/>
    </row>
    <row r="27" spans="1:5" x14ac:dyDescent="0.25">
      <c r="D27" s="88"/>
      <c r="E27" s="88"/>
    </row>
    <row r="28" spans="1:5" x14ac:dyDescent="0.25">
      <c r="D28" s="88"/>
      <c r="E28" s="88"/>
    </row>
    <row r="29" spans="1:5" x14ac:dyDescent="0.25">
      <c r="D29" s="88"/>
      <c r="E29" s="88"/>
    </row>
    <row r="30" spans="1:5" x14ac:dyDescent="0.25">
      <c r="D30" s="88"/>
      <c r="E30" s="88"/>
    </row>
    <row r="31" spans="1:5" x14ac:dyDescent="0.25">
      <c r="D31" s="88"/>
      <c r="E31" s="88"/>
    </row>
    <row r="32" spans="1:5" x14ac:dyDescent="0.25">
      <c r="C32" s="6" t="s">
        <v>13</v>
      </c>
      <c r="D32" s="88"/>
      <c r="E32" s="88"/>
    </row>
    <row r="33" spans="4:5" x14ac:dyDescent="0.25">
      <c r="D33" s="88"/>
      <c r="E33" s="88"/>
    </row>
    <row r="34" spans="4:5" x14ac:dyDescent="0.25">
      <c r="D34" s="88"/>
      <c r="E34" s="88"/>
    </row>
    <row r="35" spans="4:5" x14ac:dyDescent="0.25">
      <c r="D35" s="88"/>
      <c r="E35" s="88"/>
    </row>
    <row r="36" spans="4:5" x14ac:dyDescent="0.25">
      <c r="D36" s="88"/>
      <c r="E36" s="88"/>
    </row>
    <row r="49" spans="1:5" x14ac:dyDescent="0.25">
      <c r="A49" s="598"/>
      <c r="B49" s="598"/>
      <c r="C49" s="598"/>
      <c r="D49" s="598"/>
      <c r="E49" s="598"/>
    </row>
  </sheetData>
  <sheetProtection password="CC1A" sheet="1" objects="1" scenarios="1" insertColumns="0" insertRows="0"/>
  <mergeCells count="4">
    <mergeCell ref="D10:E10"/>
    <mergeCell ref="A49:E49"/>
    <mergeCell ref="A1:E1"/>
    <mergeCell ref="A2:E2"/>
  </mergeCells>
  <pageMargins left="0.75" right="0.75" top="0.8" bottom="1" header="0.5" footer="0.5"/>
  <pageSetup orientation="portrait" r:id="rId1"/>
  <headerFooter alignWithMargins="0">
    <oddFooter>&amp;L&amp;"Garamond,Regular"Revised October 2018&amp;C1</oddFooter>
  </headerFooter>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73377-AAF8-4009-A2BD-71411ED8CE90}">
  <dimension ref="A1:H53"/>
  <sheetViews>
    <sheetView zoomScaleNormal="100" workbookViewId="0">
      <selection activeCell="G45" sqref="G45"/>
    </sheetView>
  </sheetViews>
  <sheetFormatPr defaultColWidth="9.109375" defaultRowHeight="12.75" customHeight="1" x14ac:dyDescent="0.25"/>
  <cols>
    <col min="1" max="1" width="2.88671875" style="307" customWidth="1"/>
    <col min="2" max="2" width="25.6640625" style="6" customWidth="1"/>
    <col min="3" max="3" width="17.6640625" style="6" customWidth="1"/>
    <col min="4" max="4" width="13.33203125" style="6" customWidth="1"/>
    <col min="5" max="5" width="14.33203125" style="141" customWidth="1"/>
    <col min="6" max="16384" width="9.109375" style="6"/>
  </cols>
  <sheetData>
    <row r="1" spans="1:5" ht="42.75" customHeight="1" x14ac:dyDescent="0.25">
      <c r="A1" s="753" t="s">
        <v>666</v>
      </c>
      <c r="B1" s="769"/>
      <c r="C1" s="769"/>
      <c r="D1" s="769"/>
      <c r="E1" s="769"/>
    </row>
    <row r="2" spans="1:5" ht="15" customHeight="1" x14ac:dyDescent="0.25">
      <c r="A2" s="306"/>
      <c r="D2" s="770" t="s">
        <v>667</v>
      </c>
      <c r="E2" s="771"/>
    </row>
    <row r="3" spans="1:5" ht="12" customHeight="1" x14ac:dyDescent="0.25">
      <c r="A3" s="327" t="s">
        <v>17</v>
      </c>
      <c r="B3" s="765" t="s">
        <v>668</v>
      </c>
      <c r="C3" s="767"/>
      <c r="D3" s="305" t="s">
        <v>669</v>
      </c>
      <c r="E3" s="305" t="s">
        <v>670</v>
      </c>
    </row>
    <row r="4" spans="1:5" ht="15" customHeight="1" x14ac:dyDescent="0.25">
      <c r="A4" s="327" t="s">
        <v>17</v>
      </c>
      <c r="B4" s="330" t="s">
        <v>671</v>
      </c>
      <c r="C4" s="210"/>
      <c r="D4" s="326"/>
      <c r="E4" s="329"/>
    </row>
    <row r="5" spans="1:5" ht="15" customHeight="1" x14ac:dyDescent="0.25">
      <c r="A5" s="304" t="s">
        <v>13</v>
      </c>
      <c r="B5" s="763" t="s">
        <v>672</v>
      </c>
      <c r="C5" s="764"/>
      <c r="D5" s="170">
        <v>0.443</v>
      </c>
      <c r="E5" s="170">
        <v>0.54700000000000004</v>
      </c>
    </row>
    <row r="6" spans="1:5" ht="15" customHeight="1" x14ac:dyDescent="0.25">
      <c r="A6" s="6"/>
      <c r="B6" s="763" t="s">
        <v>673</v>
      </c>
      <c r="C6" s="764"/>
      <c r="D6" s="170">
        <v>0.01</v>
      </c>
      <c r="E6" s="170">
        <v>2.7E-2</v>
      </c>
    </row>
    <row r="7" spans="1:5" ht="15" customHeight="1" x14ac:dyDescent="0.25">
      <c r="A7" s="6"/>
      <c r="B7" s="763" t="s">
        <v>674</v>
      </c>
      <c r="C7" s="764"/>
      <c r="D7" s="170">
        <v>7.1999999999999995E-2</v>
      </c>
      <c r="E7" s="170">
        <v>0.02</v>
      </c>
    </row>
    <row r="8" spans="1:5" ht="15" customHeight="1" x14ac:dyDescent="0.25">
      <c r="A8" s="6"/>
      <c r="B8" s="45" t="s">
        <v>675</v>
      </c>
      <c r="C8" s="12"/>
      <c r="D8" s="170">
        <v>0.108</v>
      </c>
      <c r="E8" s="170">
        <v>4.1000000000000002E-2</v>
      </c>
    </row>
    <row r="9" spans="1:5" ht="15" customHeight="1" thickBot="1" x14ac:dyDescent="0.3">
      <c r="A9" s="24"/>
      <c r="B9" s="45" t="s">
        <v>676</v>
      </c>
      <c r="D9" s="328">
        <v>0.36599999999999999</v>
      </c>
      <c r="E9" s="328">
        <v>0.36499999999999999</v>
      </c>
    </row>
    <row r="10" spans="1:5" ht="15" customHeight="1" thickTop="1" x14ac:dyDescent="0.25">
      <c r="A10" s="327" t="s">
        <v>17</v>
      </c>
      <c r="B10" s="11" t="s">
        <v>677</v>
      </c>
      <c r="D10" s="326"/>
      <c r="E10" s="326"/>
    </row>
    <row r="11" spans="1:5" ht="15" customHeight="1" x14ac:dyDescent="0.25">
      <c r="A11" s="304"/>
      <c r="B11" s="763" t="s">
        <v>672</v>
      </c>
      <c r="C11" s="764"/>
      <c r="D11" s="170">
        <v>0.29499999999999998</v>
      </c>
      <c r="E11" s="170">
        <v>0.26500000000000001</v>
      </c>
    </row>
    <row r="12" spans="1:5" ht="15" customHeight="1" x14ac:dyDescent="0.25">
      <c r="A12" s="6"/>
      <c r="B12" s="763" t="s">
        <v>673</v>
      </c>
      <c r="C12" s="764"/>
      <c r="D12" s="170">
        <v>7.0999999999999994E-2</v>
      </c>
      <c r="E12" s="170">
        <v>0.16200000000000001</v>
      </c>
    </row>
    <row r="13" spans="1:5" ht="15" customHeight="1" x14ac:dyDescent="0.25">
      <c r="A13" s="6"/>
      <c r="B13" s="763" t="s">
        <v>674</v>
      </c>
      <c r="C13" s="764"/>
      <c r="D13" s="170">
        <v>6.3E-2</v>
      </c>
      <c r="E13" s="170">
        <v>2.9000000000000001E-2</v>
      </c>
    </row>
    <row r="14" spans="1:5" ht="15" customHeight="1" x14ac:dyDescent="0.25">
      <c r="A14" s="6"/>
      <c r="B14" s="45" t="s">
        <v>675</v>
      </c>
      <c r="C14" s="12"/>
      <c r="D14" s="170">
        <v>0.14299999999999999</v>
      </c>
      <c r="E14" s="170">
        <v>7.3999999999999996E-2</v>
      </c>
    </row>
    <row r="15" spans="1:5" ht="15" customHeight="1" thickBot="1" x14ac:dyDescent="0.3">
      <c r="A15" s="24"/>
      <c r="B15" s="45" t="s">
        <v>676</v>
      </c>
      <c r="D15" s="328">
        <v>0.42899999999999999</v>
      </c>
      <c r="E15" s="328">
        <v>0.47099999999999997</v>
      </c>
    </row>
    <row r="16" spans="1:5" ht="15" customHeight="1" thickTop="1" x14ac:dyDescent="0.25">
      <c r="A16" s="327" t="s">
        <v>17</v>
      </c>
      <c r="B16" s="11" t="s">
        <v>678</v>
      </c>
      <c r="D16" s="326"/>
      <c r="E16" s="326"/>
    </row>
    <row r="17" spans="1:5" ht="15" customHeight="1" x14ac:dyDescent="0.25">
      <c r="A17" s="304"/>
      <c r="B17" s="763" t="s">
        <v>672</v>
      </c>
      <c r="C17" s="764"/>
      <c r="D17" s="170">
        <v>0.377</v>
      </c>
      <c r="E17" s="170">
        <v>0.6</v>
      </c>
    </row>
    <row r="18" spans="1:5" ht="15" customHeight="1" x14ac:dyDescent="0.25">
      <c r="A18" s="6"/>
      <c r="B18" s="763" t="s">
        <v>673</v>
      </c>
      <c r="C18" s="764"/>
      <c r="D18" s="170">
        <v>0</v>
      </c>
      <c r="E18" s="170">
        <v>0.05</v>
      </c>
    </row>
    <row r="19" spans="1:5" ht="15" customHeight="1" x14ac:dyDescent="0.25">
      <c r="A19" s="6"/>
      <c r="B19" s="763" t="s">
        <v>674</v>
      </c>
      <c r="C19" s="764"/>
      <c r="D19" s="170">
        <v>0.18</v>
      </c>
      <c r="E19" s="170">
        <v>0.05</v>
      </c>
    </row>
    <row r="20" spans="1:5" ht="15" customHeight="1" x14ac:dyDescent="0.25">
      <c r="A20" s="6"/>
      <c r="B20" s="45" t="s">
        <v>675</v>
      </c>
      <c r="C20" s="12"/>
      <c r="D20" s="170">
        <v>0.246</v>
      </c>
      <c r="E20" s="170">
        <v>0.2</v>
      </c>
    </row>
    <row r="21" spans="1:5" ht="15" customHeight="1" thickBot="1" x14ac:dyDescent="0.3">
      <c r="A21" s="24"/>
      <c r="B21" s="45" t="s">
        <v>676</v>
      </c>
      <c r="D21" s="328">
        <v>0.19700000000000001</v>
      </c>
      <c r="E21" s="328">
        <v>0.1</v>
      </c>
    </row>
    <row r="22" spans="1:5" ht="15" customHeight="1" thickTop="1" x14ac:dyDescent="0.25">
      <c r="A22" s="327" t="s">
        <v>17</v>
      </c>
      <c r="B22" s="660" t="s">
        <v>679</v>
      </c>
      <c r="C22" s="660"/>
      <c r="D22" s="326"/>
      <c r="E22" s="326"/>
    </row>
    <row r="23" spans="1:5" ht="15" customHeight="1" x14ac:dyDescent="0.25">
      <c r="A23" s="304"/>
      <c r="B23" s="763" t="s">
        <v>672</v>
      </c>
      <c r="C23" s="764"/>
      <c r="D23" s="170">
        <v>0.371</v>
      </c>
      <c r="E23" s="170">
        <v>0.378</v>
      </c>
    </row>
    <row r="24" spans="1:5" ht="15" customHeight="1" x14ac:dyDescent="0.25">
      <c r="A24" s="6"/>
      <c r="B24" s="763" t="s">
        <v>673</v>
      </c>
      <c r="C24" s="764"/>
      <c r="D24" s="170">
        <v>2.9000000000000001E-2</v>
      </c>
      <c r="E24" s="170">
        <v>8.8999999999999996E-2</v>
      </c>
    </row>
    <row r="25" spans="1:5" ht="15" customHeight="1" x14ac:dyDescent="0.25">
      <c r="A25" s="6"/>
      <c r="B25" s="763" t="s">
        <v>674</v>
      </c>
      <c r="C25" s="764"/>
      <c r="D25" s="170">
        <v>0.1</v>
      </c>
      <c r="E25" s="170">
        <v>4.3999999999999997E-2</v>
      </c>
    </row>
    <row r="26" spans="1:5" ht="15" customHeight="1" x14ac:dyDescent="0.25">
      <c r="A26" s="6"/>
      <c r="B26" s="45" t="s">
        <v>675</v>
      </c>
      <c r="C26" s="12"/>
      <c r="D26" s="170">
        <v>0.27100000000000002</v>
      </c>
      <c r="E26" s="170">
        <v>0.17799999999999999</v>
      </c>
    </row>
    <row r="27" spans="1:5" ht="15" customHeight="1" x14ac:dyDescent="0.25">
      <c r="A27" s="6"/>
      <c r="B27" s="325" t="s">
        <v>676</v>
      </c>
      <c r="C27" s="307"/>
      <c r="D27" s="324">
        <v>0.22900000000000001</v>
      </c>
      <c r="E27" s="324">
        <v>0.311</v>
      </c>
    </row>
    <row r="28" spans="1:5" ht="9.75" customHeight="1" x14ac:dyDescent="0.25">
      <c r="A28" s="24"/>
      <c r="D28" s="323"/>
      <c r="E28" s="322"/>
    </row>
    <row r="29" spans="1:5" ht="20.7" customHeight="1" x14ac:dyDescent="0.25">
      <c r="A29" s="765" t="s">
        <v>680</v>
      </c>
      <c r="B29" s="766"/>
      <c r="C29" s="766"/>
      <c r="D29" s="766"/>
      <c r="E29" s="767"/>
    </row>
    <row r="30" spans="1:5" ht="24" x14ac:dyDescent="0.25">
      <c r="A30" s="304"/>
      <c r="B30" s="304"/>
      <c r="C30" s="211"/>
      <c r="D30" s="211" t="s">
        <v>681</v>
      </c>
      <c r="E30" s="305" t="s">
        <v>627</v>
      </c>
    </row>
    <row r="31" spans="1:5" ht="14.4" x14ac:dyDescent="0.3">
      <c r="A31" s="320"/>
      <c r="B31" s="319"/>
      <c r="C31" s="117" t="s">
        <v>13</v>
      </c>
      <c r="D31" s="117" t="s">
        <v>682</v>
      </c>
      <c r="E31" s="117" t="s">
        <v>633</v>
      </c>
    </row>
    <row r="32" spans="1:5" ht="14.4" x14ac:dyDescent="0.3">
      <c r="A32" s="6"/>
      <c r="B32" s="318" t="s">
        <v>683</v>
      </c>
      <c r="C32" s="310"/>
      <c r="D32" s="310"/>
      <c r="E32" s="310"/>
    </row>
    <row r="33" spans="1:8" ht="13.2" x14ac:dyDescent="0.25">
      <c r="A33" s="315">
        <v>1</v>
      </c>
      <c r="B33" s="317" t="s">
        <v>684</v>
      </c>
      <c r="C33" s="313"/>
      <c r="D33" s="313">
        <v>30</v>
      </c>
      <c r="E33" s="313">
        <v>10</v>
      </c>
    </row>
    <row r="34" spans="1:8" ht="13.2" x14ac:dyDescent="0.25">
      <c r="A34" s="141">
        <v>2</v>
      </c>
      <c r="B34" s="314" t="s">
        <v>685</v>
      </c>
      <c r="C34" s="313"/>
      <c r="D34" s="313">
        <v>4</v>
      </c>
      <c r="E34" s="313">
        <v>0</v>
      </c>
    </row>
    <row r="35" spans="1:8" ht="13.2" x14ac:dyDescent="0.25">
      <c r="A35" s="141">
        <v>3</v>
      </c>
      <c r="B35" s="314" t="s">
        <v>686</v>
      </c>
      <c r="C35" s="313"/>
      <c r="D35" s="313"/>
      <c r="E35" s="313"/>
    </row>
    <row r="36" spans="1:8" ht="15.75" customHeight="1" x14ac:dyDescent="0.25">
      <c r="A36" s="141">
        <v>4</v>
      </c>
      <c r="B36" s="314"/>
      <c r="C36" s="313"/>
      <c r="D36" s="313"/>
      <c r="E36" s="313"/>
    </row>
    <row r="37" spans="1:8" ht="45.15" customHeight="1" x14ac:dyDescent="0.25">
      <c r="A37" s="6"/>
      <c r="B37" s="768" t="s">
        <v>687</v>
      </c>
      <c r="C37" s="768"/>
      <c r="D37" s="768"/>
      <c r="E37" s="768"/>
      <c r="F37" s="316"/>
    </row>
    <row r="38" spans="1:8" ht="13.2" x14ac:dyDescent="0.25">
      <c r="A38" s="315">
        <v>1</v>
      </c>
      <c r="B38" s="314"/>
      <c r="C38" s="313"/>
      <c r="D38" s="313"/>
      <c r="E38" s="313"/>
    </row>
    <row r="39" spans="1:8" ht="13.2" x14ac:dyDescent="0.25">
      <c r="A39" s="141">
        <v>2</v>
      </c>
      <c r="B39" s="314"/>
      <c r="C39" s="313"/>
      <c r="D39" s="313"/>
      <c r="E39" s="313"/>
    </row>
    <row r="40" spans="1:8" ht="13.2" x14ac:dyDescent="0.25">
      <c r="A40" s="141">
        <v>3</v>
      </c>
      <c r="B40" s="314"/>
      <c r="C40" s="313"/>
      <c r="D40" s="313"/>
      <c r="E40" s="313"/>
    </row>
    <row r="41" spans="1:8" ht="13.2" x14ac:dyDescent="0.25">
      <c r="A41" s="141">
        <v>4</v>
      </c>
      <c r="B41" s="314"/>
      <c r="C41" s="313"/>
      <c r="D41" s="313"/>
      <c r="E41" s="313"/>
    </row>
    <row r="42" spans="1:8" ht="14.4" x14ac:dyDescent="0.3">
      <c r="A42" s="6"/>
      <c r="B42" s="312" t="s">
        <v>688</v>
      </c>
      <c r="C42" s="310"/>
      <c r="D42" s="310"/>
      <c r="E42" s="310"/>
    </row>
    <row r="43" spans="1:8" ht="12.75" customHeight="1" x14ac:dyDescent="0.25">
      <c r="B43" s="761" t="s">
        <v>689</v>
      </c>
      <c r="C43" s="761"/>
      <c r="D43" s="761"/>
      <c r="E43" s="762"/>
    </row>
    <row r="44" spans="1:8" ht="12.75" customHeight="1" x14ac:dyDescent="0.25">
      <c r="B44" s="761"/>
      <c r="C44" s="761"/>
      <c r="D44" s="761"/>
      <c r="E44" s="762"/>
    </row>
    <row r="45" spans="1:8" ht="12.75" customHeight="1" x14ac:dyDescent="0.25">
      <c r="E45" s="6"/>
    </row>
    <row r="46" spans="1:8" ht="12.75" customHeight="1" x14ac:dyDescent="0.3">
      <c r="B46" s="311" t="s">
        <v>598</v>
      </c>
      <c r="C46" s="310"/>
      <c r="D46" s="310"/>
      <c r="E46" s="310"/>
      <c r="F46" s="309" t="s">
        <v>132</v>
      </c>
      <c r="G46" s="309" t="s">
        <v>132</v>
      </c>
      <c r="H46" s="309" t="s">
        <v>132</v>
      </c>
    </row>
    <row r="47" spans="1:8" ht="12.75" customHeight="1" x14ac:dyDescent="0.25">
      <c r="B47" s="758"/>
      <c r="C47" s="759"/>
      <c r="D47" s="759"/>
      <c r="E47" s="760"/>
      <c r="F47" s="308"/>
      <c r="G47" s="308"/>
      <c r="H47" s="308"/>
    </row>
    <row r="48" spans="1:8" ht="12.75" customHeight="1" x14ac:dyDescent="0.25">
      <c r="B48" s="775"/>
      <c r="C48" s="776"/>
      <c r="D48" s="776"/>
      <c r="E48" s="777"/>
      <c r="F48" s="308"/>
      <c r="G48" s="308"/>
      <c r="H48" s="308"/>
    </row>
    <row r="49" spans="2:8" ht="12.75" customHeight="1" x14ac:dyDescent="0.25">
      <c r="B49" s="775"/>
      <c r="C49" s="776"/>
      <c r="D49" s="776"/>
      <c r="E49" s="777"/>
      <c r="F49" s="308"/>
      <c r="G49" s="308"/>
      <c r="H49" s="308"/>
    </row>
    <row r="50" spans="2:8" ht="12.75" customHeight="1" x14ac:dyDescent="0.25">
      <c r="B50" s="775"/>
      <c r="C50" s="776"/>
      <c r="D50" s="776"/>
      <c r="E50" s="777"/>
      <c r="F50" s="308"/>
      <c r="G50" s="308"/>
      <c r="H50" s="308"/>
    </row>
    <row r="51" spans="2:8" ht="12.75" customHeight="1" x14ac:dyDescent="0.25">
      <c r="B51" s="775"/>
      <c r="C51" s="776"/>
      <c r="D51" s="776"/>
      <c r="E51" s="777"/>
      <c r="F51" s="308"/>
      <c r="G51" s="308"/>
      <c r="H51" s="308"/>
    </row>
    <row r="52" spans="2:8" ht="12.75" customHeight="1" x14ac:dyDescent="0.25">
      <c r="B52" s="775"/>
      <c r="C52" s="776"/>
      <c r="D52" s="776"/>
      <c r="E52" s="777"/>
      <c r="F52" s="308"/>
      <c r="G52" s="308"/>
      <c r="H52" s="308"/>
    </row>
    <row r="53" spans="2:8" ht="12.75" customHeight="1" x14ac:dyDescent="0.25">
      <c r="B53" s="772"/>
      <c r="C53" s="773"/>
      <c r="D53" s="773"/>
      <c r="E53" s="774"/>
      <c r="F53" s="308"/>
      <c r="G53" s="308"/>
      <c r="H53" s="308"/>
    </row>
  </sheetData>
  <sheetProtection insertColumns="0" insertRows="0"/>
  <mergeCells count="27">
    <mergeCell ref="B53:E53"/>
    <mergeCell ref="B48:E48"/>
    <mergeCell ref="B49:E49"/>
    <mergeCell ref="B50:E50"/>
    <mergeCell ref="B51:E51"/>
    <mergeCell ref="B52:E52"/>
    <mergeCell ref="B19:C19"/>
    <mergeCell ref="A1:E1"/>
    <mergeCell ref="D2:E2"/>
    <mergeCell ref="B3:C3"/>
    <mergeCell ref="B5:C5"/>
    <mergeCell ref="B6:C6"/>
    <mergeCell ref="B7:C7"/>
    <mergeCell ref="B11:C11"/>
    <mergeCell ref="B12:C12"/>
    <mergeCell ref="B13:C13"/>
    <mergeCell ref="B17:C17"/>
    <mergeCell ref="B18:C18"/>
    <mergeCell ref="B47:E47"/>
    <mergeCell ref="B43:E43"/>
    <mergeCell ref="B44:E44"/>
    <mergeCell ref="B22:C22"/>
    <mergeCell ref="B23:C23"/>
    <mergeCell ref="B24:C24"/>
    <mergeCell ref="B25:C25"/>
    <mergeCell ref="A29:E29"/>
    <mergeCell ref="B37:E37"/>
  </mergeCells>
  <pageMargins left="0.7" right="0.45" top="0.5" bottom="0.5" header="0.3" footer="0.3"/>
  <pageSetup orientation="portrait" r:id="rId1"/>
  <headerFooter>
    <oddFooter>&amp;L&amp;"Garamond,Regular"Revised October 2018&amp;C&amp;"Garamond,Regular"19</oddFoot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C5C59-FCAE-4B9B-B090-6277AFBC3C2B}">
  <sheetPr>
    <pageSetUpPr fitToPage="1"/>
  </sheetPr>
  <dimension ref="A1:AV74"/>
  <sheetViews>
    <sheetView topLeftCell="Q21" zoomScaleNormal="100" workbookViewId="0">
      <selection activeCell="Q21" sqref="Q21"/>
    </sheetView>
  </sheetViews>
  <sheetFormatPr defaultColWidth="9.109375" defaultRowHeight="12.75" customHeight="1" x14ac:dyDescent="0.25"/>
  <cols>
    <col min="1" max="1" width="2.5546875" style="206" customWidth="1"/>
    <col min="2" max="2" width="22.88671875" style="6" customWidth="1"/>
    <col min="3" max="3" width="3.5546875" style="6" customWidth="1"/>
    <col min="4" max="5" width="8.5546875" style="6" customWidth="1"/>
    <col min="6" max="6" width="0.33203125" style="6" customWidth="1"/>
    <col min="7" max="7" width="14.6640625" style="6" customWidth="1"/>
    <col min="8" max="8" width="11.44140625" style="6" customWidth="1"/>
    <col min="9" max="9" width="18.6640625" style="6" customWidth="1"/>
    <col min="10" max="10" width="13.88671875" style="6" customWidth="1"/>
    <col min="11" max="11" width="14.6640625" style="6" customWidth="1"/>
    <col min="12" max="12" width="14.109375" style="6" customWidth="1"/>
    <col min="13" max="13" width="18.109375" style="6" customWidth="1"/>
    <col min="14" max="14" width="12" style="6" customWidth="1"/>
    <col min="15" max="15" width="14" style="6" customWidth="1"/>
    <col min="16" max="16384" width="9.109375" style="6"/>
  </cols>
  <sheetData>
    <row r="1" spans="1:15" ht="48" customHeight="1" x14ac:dyDescent="0.25">
      <c r="A1" s="753" t="s">
        <v>690</v>
      </c>
      <c r="B1" s="769"/>
      <c r="C1" s="769"/>
      <c r="D1" s="769"/>
      <c r="E1" s="769"/>
      <c r="F1" s="769"/>
      <c r="G1" s="769"/>
      <c r="H1" s="769"/>
      <c r="I1" s="769"/>
      <c r="J1" s="769"/>
      <c r="K1" s="769"/>
      <c r="L1" s="769"/>
      <c r="M1" s="769"/>
      <c r="N1" s="769"/>
      <c r="O1" s="769"/>
    </row>
    <row r="2" spans="1:15" ht="29.25" customHeight="1" x14ac:dyDescent="0.25">
      <c r="A2" s="363"/>
      <c r="B2" s="362"/>
      <c r="C2" s="365"/>
      <c r="D2" s="765" t="s">
        <v>691</v>
      </c>
      <c r="E2" s="767"/>
      <c r="F2" s="364" t="s">
        <v>369</v>
      </c>
      <c r="G2" s="766" t="s">
        <v>692</v>
      </c>
      <c r="H2" s="767"/>
      <c r="I2" s="765" t="s">
        <v>693</v>
      </c>
      <c r="J2" s="766"/>
      <c r="K2" s="767"/>
      <c r="L2" s="321"/>
      <c r="M2" s="765" t="s">
        <v>694</v>
      </c>
      <c r="N2" s="766"/>
      <c r="O2" s="766"/>
    </row>
    <row r="3" spans="1:15" ht="13.5" customHeight="1" x14ac:dyDescent="0.25">
      <c r="A3" s="363"/>
      <c r="B3" s="362"/>
      <c r="C3" s="362"/>
      <c r="D3" s="802" t="s">
        <v>695</v>
      </c>
      <c r="E3" s="803"/>
      <c r="F3" s="802" t="s">
        <v>696</v>
      </c>
      <c r="G3" s="804"/>
      <c r="H3" s="803"/>
      <c r="I3" s="802" t="s">
        <v>697</v>
      </c>
      <c r="J3" s="804"/>
      <c r="K3" s="803"/>
      <c r="L3" s="361"/>
      <c r="M3" s="802" t="s">
        <v>698</v>
      </c>
      <c r="N3" s="804"/>
      <c r="O3" s="804"/>
    </row>
    <row r="4" spans="1:15" ht="13.2" x14ac:dyDescent="0.25">
      <c r="A4" s="286" t="s">
        <v>17</v>
      </c>
      <c r="B4" s="791" t="s">
        <v>699</v>
      </c>
      <c r="C4" s="792"/>
      <c r="D4" s="792"/>
      <c r="E4" s="792"/>
      <c r="F4" s="792"/>
      <c r="G4" s="792"/>
      <c r="H4" s="792"/>
      <c r="I4" s="792"/>
      <c r="J4" s="792"/>
      <c r="K4" s="792"/>
      <c r="L4" s="792"/>
      <c r="M4" s="792"/>
      <c r="N4" s="792"/>
      <c r="O4" s="792"/>
    </row>
    <row r="5" spans="1:15" ht="26.25" customHeight="1" x14ac:dyDescent="0.25">
      <c r="A5" s="141"/>
      <c r="B5" s="283" t="s">
        <v>700</v>
      </c>
      <c r="C5" s="207"/>
      <c r="D5" s="351" t="s">
        <v>701</v>
      </c>
      <c r="E5" s="351" t="s">
        <v>702</v>
      </c>
      <c r="F5" s="351" t="s">
        <v>701</v>
      </c>
      <c r="G5" s="351" t="s">
        <v>701</v>
      </c>
      <c r="H5" s="358" t="s">
        <v>702</v>
      </c>
      <c r="I5" s="357"/>
      <c r="J5" s="351" t="s">
        <v>701</v>
      </c>
      <c r="K5" s="351" t="s">
        <v>702</v>
      </c>
      <c r="L5" s="351"/>
      <c r="M5" s="351" t="s">
        <v>701</v>
      </c>
      <c r="N5" s="351" t="s">
        <v>702</v>
      </c>
      <c r="O5" s="351"/>
    </row>
    <row r="6" spans="1:15" ht="13.2" x14ac:dyDescent="0.25">
      <c r="A6" s="315">
        <v>1</v>
      </c>
      <c r="B6" s="788" t="s">
        <v>703</v>
      </c>
      <c r="C6" s="790"/>
      <c r="D6" s="313">
        <v>7</v>
      </c>
      <c r="E6" s="313">
        <v>7</v>
      </c>
      <c r="F6" s="313"/>
      <c r="G6" s="313">
        <v>17</v>
      </c>
      <c r="H6" s="356">
        <v>17</v>
      </c>
      <c r="I6" s="355"/>
      <c r="J6" s="313">
        <v>14</v>
      </c>
      <c r="K6" s="313">
        <v>14</v>
      </c>
      <c r="L6" s="313"/>
      <c r="M6" s="313">
        <v>18</v>
      </c>
      <c r="N6" s="313">
        <v>18</v>
      </c>
      <c r="O6" s="313"/>
    </row>
    <row r="7" spans="1:15" ht="13.2" x14ac:dyDescent="0.25">
      <c r="A7" s="141">
        <v>2</v>
      </c>
      <c r="B7" s="788"/>
      <c r="C7" s="790"/>
      <c r="D7" s="313"/>
      <c r="E7" s="313"/>
      <c r="F7" s="313"/>
      <c r="G7" s="313"/>
      <c r="H7" s="356"/>
      <c r="I7" s="355"/>
      <c r="J7" s="313"/>
      <c r="K7" s="313"/>
      <c r="L7" s="313"/>
      <c r="M7" s="313"/>
      <c r="N7" s="313"/>
      <c r="O7" s="313"/>
    </row>
    <row r="8" spans="1:15" ht="13.2" x14ac:dyDescent="0.25">
      <c r="A8" s="141">
        <v>3</v>
      </c>
      <c r="B8" s="788"/>
      <c r="C8" s="790"/>
      <c r="D8" s="313"/>
      <c r="E8" s="313"/>
      <c r="F8" s="313"/>
      <c r="G8" s="313"/>
      <c r="H8" s="356"/>
      <c r="I8" s="355"/>
      <c r="J8" s="313"/>
      <c r="K8" s="313"/>
      <c r="L8" s="313"/>
      <c r="M8" s="313"/>
      <c r="N8" s="313"/>
      <c r="O8" s="313"/>
    </row>
    <row r="9" spans="1:15" ht="13.2" x14ac:dyDescent="0.25">
      <c r="A9" s="141">
        <v>4</v>
      </c>
      <c r="B9" s="788"/>
      <c r="C9" s="790"/>
      <c r="D9" s="313"/>
      <c r="E9" s="313"/>
      <c r="F9" s="313"/>
      <c r="G9" s="313"/>
      <c r="H9" s="356"/>
      <c r="I9" s="355"/>
      <c r="J9" s="313"/>
      <c r="K9" s="313"/>
      <c r="L9" s="313"/>
      <c r="M9" s="313"/>
      <c r="N9" s="313"/>
      <c r="O9" s="313"/>
    </row>
    <row r="10" spans="1:15" ht="13.2" x14ac:dyDescent="0.25">
      <c r="A10" s="141">
        <v>5</v>
      </c>
      <c r="B10" s="788"/>
      <c r="C10" s="790"/>
      <c r="D10" s="313"/>
      <c r="E10" s="313"/>
      <c r="F10" s="313"/>
      <c r="G10" s="313"/>
      <c r="H10" s="356"/>
      <c r="I10" s="355"/>
      <c r="J10" s="313"/>
      <c r="K10" s="313"/>
      <c r="L10" s="313"/>
      <c r="M10" s="313"/>
      <c r="N10" s="313"/>
      <c r="O10" s="313"/>
    </row>
    <row r="11" spans="1:15" ht="13.2" x14ac:dyDescent="0.25">
      <c r="A11" s="286" t="s">
        <v>17</v>
      </c>
      <c r="B11" s="791" t="s">
        <v>704</v>
      </c>
      <c r="C11" s="792"/>
      <c r="D11" s="792"/>
      <c r="E11" s="792"/>
      <c r="F11" s="792"/>
      <c r="G11" s="792"/>
      <c r="H11" s="792"/>
      <c r="I11" s="792"/>
      <c r="J11" s="792"/>
      <c r="K11" s="792"/>
      <c r="L11" s="792"/>
      <c r="M11" s="792"/>
      <c r="N11" s="792"/>
      <c r="O11" s="792"/>
    </row>
    <row r="12" spans="1:15" ht="25.5" customHeight="1" x14ac:dyDescent="0.3">
      <c r="A12" s="141"/>
      <c r="B12" s="360" t="s">
        <v>700</v>
      </c>
      <c r="C12" s="359"/>
      <c r="D12" s="351" t="s">
        <v>701</v>
      </c>
      <c r="E12" s="351" t="s">
        <v>702</v>
      </c>
      <c r="F12" s="351" t="s">
        <v>701</v>
      </c>
      <c r="G12" s="351" t="s">
        <v>701</v>
      </c>
      <c r="H12" s="358" t="s">
        <v>702</v>
      </c>
      <c r="I12" s="357"/>
      <c r="J12" s="351" t="s">
        <v>701</v>
      </c>
      <c r="K12" s="351" t="s">
        <v>702</v>
      </c>
      <c r="L12" s="351"/>
      <c r="M12" s="351" t="s">
        <v>701</v>
      </c>
      <c r="N12" s="351" t="s">
        <v>702</v>
      </c>
      <c r="O12" s="351"/>
    </row>
    <row r="13" spans="1:15" ht="13.2" x14ac:dyDescent="0.25">
      <c r="A13" s="141">
        <v>1</v>
      </c>
      <c r="B13" s="800" t="s">
        <v>705</v>
      </c>
      <c r="C13" s="801"/>
      <c r="D13" s="313">
        <v>20</v>
      </c>
      <c r="E13" s="313" t="s">
        <v>706</v>
      </c>
      <c r="F13" s="313"/>
      <c r="G13" s="313">
        <v>30</v>
      </c>
      <c r="H13" s="356" t="s">
        <v>707</v>
      </c>
      <c r="I13" s="355"/>
      <c r="J13" s="313">
        <v>19</v>
      </c>
      <c r="K13" s="313" t="s">
        <v>708</v>
      </c>
      <c r="L13" s="313"/>
      <c r="M13" s="313">
        <v>24</v>
      </c>
      <c r="N13" s="313" t="s">
        <v>709</v>
      </c>
      <c r="O13" s="313"/>
    </row>
    <row r="14" spans="1:15" ht="13.2" x14ac:dyDescent="0.25">
      <c r="A14" s="141">
        <v>2</v>
      </c>
      <c r="B14" s="800" t="s">
        <v>710</v>
      </c>
      <c r="C14" s="801"/>
      <c r="D14" s="313">
        <v>10</v>
      </c>
      <c r="E14" s="313">
        <v>7</v>
      </c>
      <c r="F14" s="313"/>
      <c r="G14" s="313">
        <v>12</v>
      </c>
      <c r="H14" s="356">
        <v>6</v>
      </c>
      <c r="I14" s="355"/>
      <c r="J14" s="313">
        <v>11</v>
      </c>
      <c r="K14" s="313">
        <v>6</v>
      </c>
      <c r="L14" s="313"/>
      <c r="M14" s="313" t="s">
        <v>711</v>
      </c>
      <c r="N14" s="313" t="s">
        <v>95</v>
      </c>
      <c r="O14" s="313"/>
    </row>
    <row r="15" spans="1:15" ht="13.2" x14ac:dyDescent="0.25">
      <c r="A15" s="141">
        <v>3</v>
      </c>
      <c r="B15" s="800"/>
      <c r="C15" s="801"/>
      <c r="D15" s="313"/>
      <c r="E15" s="313"/>
      <c r="F15" s="313"/>
      <c r="G15" s="313"/>
      <c r="H15" s="356"/>
      <c r="I15" s="355"/>
      <c r="J15" s="313"/>
      <c r="K15" s="313"/>
      <c r="L15" s="313"/>
      <c r="M15" s="313"/>
      <c r="N15" s="313"/>
      <c r="O15" s="313"/>
    </row>
    <row r="16" spans="1:15" ht="13.2" x14ac:dyDescent="0.25">
      <c r="A16" s="141">
        <v>4</v>
      </c>
      <c r="B16" s="800"/>
      <c r="C16" s="801"/>
      <c r="D16" s="313"/>
      <c r="E16" s="313"/>
      <c r="F16" s="313"/>
      <c r="G16" s="313"/>
      <c r="H16" s="356"/>
      <c r="I16" s="355"/>
      <c r="J16" s="313"/>
      <c r="K16" s="313"/>
      <c r="L16" s="313"/>
      <c r="M16" s="313"/>
      <c r="N16" s="313"/>
      <c r="O16" s="313"/>
    </row>
    <row r="17" spans="1:15" ht="13.2" x14ac:dyDescent="0.25">
      <c r="A17" s="141">
        <v>5</v>
      </c>
      <c r="B17" s="800"/>
      <c r="C17" s="801"/>
      <c r="D17" s="313"/>
      <c r="E17" s="313"/>
      <c r="F17" s="313"/>
      <c r="G17" s="313"/>
      <c r="H17" s="356"/>
      <c r="I17" s="355"/>
      <c r="J17" s="313"/>
      <c r="K17" s="313"/>
      <c r="L17" s="313"/>
      <c r="M17" s="313"/>
      <c r="N17" s="313"/>
      <c r="O17" s="313"/>
    </row>
    <row r="18" spans="1:15" ht="13.2" x14ac:dyDescent="0.25">
      <c r="A18" s="286" t="s">
        <v>17</v>
      </c>
      <c r="B18" s="791" t="s">
        <v>712</v>
      </c>
      <c r="C18" s="792"/>
      <c r="D18" s="792"/>
      <c r="E18" s="792"/>
      <c r="F18" s="792"/>
      <c r="G18" s="792"/>
      <c r="H18" s="792"/>
      <c r="I18" s="792"/>
      <c r="J18" s="792"/>
      <c r="K18" s="792"/>
      <c r="L18" s="792"/>
      <c r="M18" s="792"/>
      <c r="N18" s="792"/>
      <c r="O18" s="792"/>
    </row>
    <row r="19" spans="1:15" ht="30.75" customHeight="1" x14ac:dyDescent="0.3">
      <c r="A19" s="354"/>
      <c r="B19" s="353" t="s">
        <v>713</v>
      </c>
      <c r="C19" s="352" t="s">
        <v>714</v>
      </c>
      <c r="D19" s="351" t="s">
        <v>715</v>
      </c>
      <c r="E19" s="351" t="s">
        <v>716</v>
      </c>
      <c r="F19" s="351" t="s">
        <v>715</v>
      </c>
      <c r="G19" s="351" t="s">
        <v>715</v>
      </c>
      <c r="H19" s="351" t="s">
        <v>716</v>
      </c>
      <c r="I19" s="351"/>
      <c r="J19" s="351" t="s">
        <v>715</v>
      </c>
      <c r="K19" s="351" t="s">
        <v>716</v>
      </c>
      <c r="L19" s="351"/>
      <c r="M19" s="351" t="s">
        <v>715</v>
      </c>
      <c r="N19" s="351" t="s">
        <v>716</v>
      </c>
      <c r="O19" s="351"/>
    </row>
    <row r="20" spans="1:15" ht="13.2" x14ac:dyDescent="0.25">
      <c r="A20" s="141">
        <v>1</v>
      </c>
      <c r="B20" s="317" t="s">
        <v>717</v>
      </c>
      <c r="C20" s="349"/>
      <c r="D20" s="313">
        <v>20</v>
      </c>
      <c r="E20" s="313">
        <v>20</v>
      </c>
      <c r="F20" s="313"/>
      <c r="G20" s="313">
        <v>30</v>
      </c>
      <c r="H20" s="313">
        <v>30</v>
      </c>
      <c r="I20" s="313"/>
      <c r="J20" s="313">
        <v>19</v>
      </c>
      <c r="K20" s="313">
        <v>19</v>
      </c>
      <c r="L20" s="313"/>
      <c r="M20" s="313">
        <v>24</v>
      </c>
      <c r="N20" s="313">
        <v>24</v>
      </c>
      <c r="O20" s="313"/>
    </row>
    <row r="21" spans="1:15" ht="13.2" x14ac:dyDescent="0.25">
      <c r="A21" s="141">
        <v>2</v>
      </c>
      <c r="B21" s="317" t="s">
        <v>718</v>
      </c>
      <c r="C21" s="349"/>
      <c r="D21" s="313">
        <v>7</v>
      </c>
      <c r="E21" s="313" t="s">
        <v>719</v>
      </c>
      <c r="F21" s="313"/>
      <c r="G21" s="313">
        <v>17</v>
      </c>
      <c r="H21" s="313" t="s">
        <v>720</v>
      </c>
      <c r="I21" s="313"/>
      <c r="J21" s="313">
        <v>14</v>
      </c>
      <c r="K21" s="313" t="s">
        <v>721</v>
      </c>
      <c r="L21" s="313"/>
      <c r="M21" s="313">
        <v>18</v>
      </c>
      <c r="N21" s="313" t="s">
        <v>722</v>
      </c>
      <c r="O21" s="313"/>
    </row>
    <row r="22" spans="1:15" ht="24" x14ac:dyDescent="0.25">
      <c r="A22" s="141">
        <v>3</v>
      </c>
      <c r="B22" s="350" t="s">
        <v>723</v>
      </c>
      <c r="C22" s="349"/>
      <c r="D22" s="313">
        <v>10</v>
      </c>
      <c r="E22" s="313">
        <v>10</v>
      </c>
      <c r="F22" s="313"/>
      <c r="G22" s="313">
        <v>12</v>
      </c>
      <c r="H22" s="313">
        <v>6</v>
      </c>
      <c r="I22" s="313"/>
      <c r="J22" s="313">
        <v>11</v>
      </c>
      <c r="K22" s="313">
        <v>5</v>
      </c>
      <c r="L22" s="313"/>
      <c r="M22" s="313">
        <v>15</v>
      </c>
      <c r="N22" s="313" t="s">
        <v>724</v>
      </c>
      <c r="O22" s="313"/>
    </row>
    <row r="23" spans="1:15" ht="13.2" x14ac:dyDescent="0.25">
      <c r="A23" s="141">
        <v>4</v>
      </c>
      <c r="B23" s="317"/>
      <c r="C23" s="349"/>
      <c r="D23" s="313"/>
      <c r="E23" s="313"/>
      <c r="F23" s="313"/>
      <c r="G23" s="313"/>
      <c r="H23" s="313"/>
      <c r="I23" s="313"/>
      <c r="J23" s="313"/>
      <c r="K23" s="313"/>
      <c r="L23" s="313"/>
      <c r="M23" s="313"/>
      <c r="N23" s="313"/>
      <c r="O23" s="313"/>
    </row>
    <row r="24" spans="1:15" ht="13.2" x14ac:dyDescent="0.25">
      <c r="A24" s="141">
        <v>5</v>
      </c>
      <c r="B24" s="317"/>
      <c r="C24" s="349"/>
      <c r="D24" s="313"/>
      <c r="E24" s="313"/>
      <c r="F24" s="313"/>
      <c r="G24" s="313"/>
      <c r="H24" s="313"/>
      <c r="I24" s="313"/>
      <c r="J24" s="313"/>
      <c r="K24" s="313"/>
      <c r="L24" s="313"/>
      <c r="M24" s="313"/>
      <c r="N24" s="313"/>
      <c r="O24" s="313"/>
    </row>
    <row r="25" spans="1:15" ht="13.2" x14ac:dyDescent="0.25">
      <c r="A25" s="6"/>
      <c r="B25" s="6" t="s">
        <v>725</v>
      </c>
    </row>
    <row r="26" spans="1:15" ht="13.2" x14ac:dyDescent="0.25">
      <c r="A26" s="6"/>
      <c r="B26" s="11" t="s">
        <v>726</v>
      </c>
      <c r="G26" s="793"/>
      <c r="H26" s="794"/>
      <c r="I26" s="794"/>
      <c r="J26" s="794"/>
      <c r="K26" s="794"/>
      <c r="L26" s="794"/>
      <c r="M26" s="794"/>
      <c r="N26" s="794"/>
      <c r="O26" s="794"/>
    </row>
    <row r="27" spans="1:15" ht="12.75" customHeight="1" x14ac:dyDescent="0.25">
      <c r="A27" s="6"/>
      <c r="B27" s="11"/>
      <c r="G27" s="795" t="s">
        <v>727</v>
      </c>
      <c r="H27" s="795"/>
      <c r="I27" s="795"/>
      <c r="J27" s="795"/>
      <c r="K27" s="795"/>
      <c r="L27" s="795"/>
      <c r="M27" s="795"/>
      <c r="N27" s="795"/>
      <c r="O27" s="795"/>
    </row>
    <row r="28" spans="1:15" ht="13.2" x14ac:dyDescent="0.25">
      <c r="A28" s="6"/>
      <c r="B28" s="11"/>
      <c r="G28" s="795"/>
      <c r="H28" s="795"/>
      <c r="I28" s="795"/>
      <c r="J28" s="795"/>
      <c r="K28" s="795"/>
      <c r="L28" s="795"/>
      <c r="M28" s="795"/>
      <c r="N28" s="795"/>
      <c r="O28" s="795"/>
    </row>
    <row r="29" spans="1:15" ht="14.4" x14ac:dyDescent="0.3">
      <c r="A29" s="6"/>
      <c r="B29" s="11"/>
      <c r="G29" s="796" t="s">
        <v>728</v>
      </c>
      <c r="H29" s="796"/>
      <c r="I29" s="796"/>
      <c r="J29" s="796"/>
      <c r="K29" s="796"/>
      <c r="L29" s="796"/>
      <c r="M29" s="796"/>
      <c r="N29" s="796"/>
      <c r="O29" s="796"/>
    </row>
    <row r="30" spans="1:15" ht="14.4" x14ac:dyDescent="0.3">
      <c r="A30" s="6"/>
      <c r="B30" s="11"/>
      <c r="G30" s="796" t="s">
        <v>729</v>
      </c>
      <c r="H30" s="796"/>
      <c r="I30" s="796"/>
      <c r="J30" s="796"/>
      <c r="K30" s="796"/>
      <c r="L30" s="796"/>
      <c r="M30" s="796"/>
      <c r="N30" s="796"/>
      <c r="O30" s="796"/>
    </row>
    <row r="31" spans="1:15" ht="16.5" customHeight="1" x14ac:dyDescent="0.3">
      <c r="A31" s="6"/>
      <c r="B31" s="11"/>
      <c r="G31" s="796" t="s">
        <v>730</v>
      </c>
      <c r="H31" s="796"/>
      <c r="I31" s="796"/>
      <c r="J31" s="796"/>
      <c r="K31" s="796"/>
      <c r="L31" s="796"/>
      <c r="M31" s="796"/>
      <c r="N31" s="796"/>
      <c r="O31" s="796"/>
    </row>
    <row r="32" spans="1:15" ht="31.2" customHeight="1" x14ac:dyDescent="0.3">
      <c r="A32" s="797" t="s">
        <v>731</v>
      </c>
      <c r="B32" s="798"/>
      <c r="C32" s="798"/>
      <c r="D32" s="798"/>
      <c r="E32" s="798"/>
      <c r="F32" s="798"/>
      <c r="G32" s="799"/>
      <c r="H32" s="799"/>
      <c r="I32" s="799"/>
      <c r="J32" s="799"/>
      <c r="K32" s="799"/>
      <c r="L32" s="799"/>
      <c r="M32" s="799"/>
      <c r="N32" s="799"/>
      <c r="O32" s="799"/>
    </row>
    <row r="33" spans="1:18" ht="34.65" customHeight="1" x14ac:dyDescent="0.25">
      <c r="A33" s="348"/>
      <c r="B33" s="348"/>
      <c r="C33" s="348"/>
      <c r="D33" s="348"/>
      <c r="E33" s="348"/>
      <c r="F33" s="348"/>
      <c r="G33" s="211" t="s">
        <v>732</v>
      </c>
      <c r="H33" s="347" t="s">
        <v>733</v>
      </c>
      <c r="I33" s="211" t="s">
        <v>732</v>
      </c>
      <c r="J33" s="347" t="s">
        <v>733</v>
      </c>
      <c r="K33" s="211" t="s">
        <v>732</v>
      </c>
      <c r="L33" s="347" t="s">
        <v>733</v>
      </c>
      <c r="M33" s="211" t="s">
        <v>732</v>
      </c>
      <c r="N33" s="347" t="s">
        <v>733</v>
      </c>
      <c r="O33" s="305" t="s">
        <v>734</v>
      </c>
    </row>
    <row r="34" spans="1:18" ht="12" customHeight="1" x14ac:dyDescent="0.25">
      <c r="A34" s="6"/>
      <c r="B34" s="11"/>
      <c r="G34" s="345" t="s">
        <v>735</v>
      </c>
      <c r="H34" s="346" t="s">
        <v>735</v>
      </c>
      <c r="I34" s="345" t="s">
        <v>736</v>
      </c>
      <c r="J34" s="346" t="s">
        <v>736</v>
      </c>
      <c r="K34" s="345" t="s">
        <v>737</v>
      </c>
      <c r="L34" s="346" t="s">
        <v>737</v>
      </c>
      <c r="M34" s="345" t="s">
        <v>738</v>
      </c>
      <c r="N34" s="346" t="s">
        <v>738</v>
      </c>
      <c r="O34" s="345" t="s">
        <v>739</v>
      </c>
    </row>
    <row r="35" spans="1:18" ht="13.2" x14ac:dyDescent="0.25">
      <c r="A35" s="341" t="s">
        <v>17</v>
      </c>
      <c r="B35" s="785" t="s">
        <v>740</v>
      </c>
      <c r="C35" s="785"/>
      <c r="D35" s="785"/>
      <c r="E35" s="785"/>
      <c r="F35" s="785"/>
      <c r="G35" s="343"/>
      <c r="H35" s="344"/>
      <c r="I35" s="343"/>
      <c r="J35" s="344"/>
      <c r="K35" s="343"/>
      <c r="L35" s="344"/>
      <c r="M35" s="343"/>
      <c r="N35" s="344"/>
      <c r="O35" s="343"/>
    </row>
    <row r="36" spans="1:18" ht="13.2" x14ac:dyDescent="0.25">
      <c r="A36" s="208" t="s">
        <v>13</v>
      </c>
      <c r="B36" s="788" t="s">
        <v>741</v>
      </c>
      <c r="C36" s="789"/>
      <c r="D36" s="789"/>
      <c r="E36" s="789"/>
      <c r="F36" s="790"/>
      <c r="G36" s="337">
        <v>28</v>
      </c>
      <c r="H36" s="336">
        <v>18</v>
      </c>
      <c r="I36" s="337">
        <v>32</v>
      </c>
      <c r="J36" s="336">
        <v>26</v>
      </c>
      <c r="K36" s="337">
        <v>26</v>
      </c>
      <c r="L36" s="336">
        <v>23</v>
      </c>
      <c r="M36" s="337">
        <v>23</v>
      </c>
      <c r="N36" s="336" t="s">
        <v>742</v>
      </c>
      <c r="O36" s="337"/>
    </row>
    <row r="37" spans="1:18" ht="13.2" x14ac:dyDescent="0.25">
      <c r="A37" s="141"/>
      <c r="B37" s="281" t="s">
        <v>743</v>
      </c>
      <c r="C37" s="338"/>
      <c r="D37" s="338"/>
      <c r="E37" s="338"/>
      <c r="F37" s="314" t="s">
        <v>744</v>
      </c>
      <c r="G37" s="337" t="s">
        <v>744</v>
      </c>
      <c r="H37" s="336" t="s">
        <v>744</v>
      </c>
      <c r="I37" s="337">
        <v>1</v>
      </c>
      <c r="J37" s="336">
        <v>0</v>
      </c>
      <c r="K37" s="337" t="s">
        <v>744</v>
      </c>
      <c r="L37" s="336" t="s">
        <v>744</v>
      </c>
      <c r="M37" s="337">
        <v>1</v>
      </c>
      <c r="N37" s="336" t="s">
        <v>742</v>
      </c>
      <c r="O37" s="337"/>
    </row>
    <row r="38" spans="1:18" ht="13.2" x14ac:dyDescent="0.25">
      <c r="A38" s="141" t="s">
        <v>13</v>
      </c>
      <c r="B38" s="788" t="s">
        <v>745</v>
      </c>
      <c r="C38" s="789"/>
      <c r="D38" s="789"/>
      <c r="E38" s="789"/>
      <c r="F38" s="790"/>
      <c r="G38" s="337">
        <v>19</v>
      </c>
      <c r="H38" s="336">
        <v>16</v>
      </c>
      <c r="I38" s="337">
        <v>15</v>
      </c>
      <c r="J38" s="336">
        <v>13</v>
      </c>
      <c r="K38" s="337">
        <v>17</v>
      </c>
      <c r="L38" s="336">
        <v>17</v>
      </c>
      <c r="M38" s="337">
        <v>9</v>
      </c>
      <c r="N38" s="336" t="s">
        <v>742</v>
      </c>
      <c r="O38" s="337"/>
    </row>
    <row r="39" spans="1:18" ht="13.2" x14ac:dyDescent="0.25">
      <c r="A39" s="141"/>
      <c r="B39" s="281" t="s">
        <v>746</v>
      </c>
      <c r="C39" s="338"/>
      <c r="D39" s="338"/>
      <c r="E39" s="338"/>
      <c r="F39" s="314"/>
      <c r="G39" s="337">
        <v>5</v>
      </c>
      <c r="H39" s="336">
        <v>4</v>
      </c>
      <c r="I39" s="337">
        <v>5</v>
      </c>
      <c r="J39" s="336">
        <v>5</v>
      </c>
      <c r="K39" s="337">
        <v>6</v>
      </c>
      <c r="L39" s="336">
        <v>5</v>
      </c>
      <c r="M39" s="337">
        <v>8</v>
      </c>
      <c r="N39" s="336" t="s">
        <v>742</v>
      </c>
      <c r="O39" s="337"/>
      <c r="R39" s="6" t="s">
        <v>747</v>
      </c>
    </row>
    <row r="40" spans="1:18" ht="13.2" x14ac:dyDescent="0.25">
      <c r="A40" s="141"/>
      <c r="B40" s="281" t="s">
        <v>748</v>
      </c>
      <c r="C40" s="338"/>
      <c r="D40" s="338"/>
      <c r="E40" s="338"/>
      <c r="F40" s="314"/>
      <c r="G40" s="337">
        <v>8</v>
      </c>
      <c r="H40" s="336">
        <v>3</v>
      </c>
      <c r="I40" s="337">
        <v>23</v>
      </c>
      <c r="J40" s="336">
        <v>4</v>
      </c>
      <c r="K40" s="337">
        <v>39</v>
      </c>
      <c r="L40" s="336">
        <v>2</v>
      </c>
      <c r="M40" s="337">
        <v>18</v>
      </c>
      <c r="N40" s="336" t="s">
        <v>742</v>
      </c>
      <c r="O40" s="337"/>
    </row>
    <row r="41" spans="1:18" ht="13.2" x14ac:dyDescent="0.25">
      <c r="A41" s="141"/>
      <c r="B41" s="281" t="s">
        <v>749</v>
      </c>
      <c r="C41" s="338"/>
      <c r="D41" s="338"/>
      <c r="E41" s="338"/>
      <c r="F41" s="314"/>
      <c r="G41" s="337">
        <v>5</v>
      </c>
      <c r="H41" s="336">
        <v>1</v>
      </c>
      <c r="I41" s="337">
        <v>7</v>
      </c>
      <c r="J41" s="336">
        <v>0</v>
      </c>
      <c r="K41" s="337">
        <v>2</v>
      </c>
      <c r="L41" s="336">
        <v>0</v>
      </c>
      <c r="M41" s="337">
        <v>1</v>
      </c>
      <c r="N41" s="336" t="s">
        <v>742</v>
      </c>
      <c r="O41" s="337"/>
    </row>
    <row r="42" spans="1:18" ht="13.2" x14ac:dyDescent="0.25">
      <c r="A42" s="141"/>
      <c r="B42" s="281" t="s">
        <v>750</v>
      </c>
      <c r="C42" s="338"/>
      <c r="D42" s="338"/>
      <c r="E42" s="338"/>
      <c r="F42" s="314"/>
      <c r="G42" s="337">
        <v>1</v>
      </c>
      <c r="H42" s="336">
        <v>0</v>
      </c>
      <c r="I42" s="337">
        <v>1</v>
      </c>
      <c r="J42" s="336">
        <v>0</v>
      </c>
      <c r="K42" s="337" t="s">
        <v>744</v>
      </c>
      <c r="L42" s="336" t="s">
        <v>744</v>
      </c>
      <c r="M42" s="337" t="s">
        <v>744</v>
      </c>
      <c r="N42" s="336" t="s">
        <v>742</v>
      </c>
      <c r="O42" s="337"/>
    </row>
    <row r="43" spans="1:18" ht="13.2" x14ac:dyDescent="0.25">
      <c r="A43" s="141"/>
      <c r="B43" s="281" t="s">
        <v>751</v>
      </c>
      <c r="C43" s="338"/>
      <c r="D43" s="338"/>
      <c r="E43" s="338"/>
      <c r="F43" s="314"/>
      <c r="G43" s="337">
        <v>2</v>
      </c>
      <c r="H43" s="336">
        <v>0</v>
      </c>
      <c r="I43" s="337">
        <v>6</v>
      </c>
      <c r="J43" s="336">
        <v>1</v>
      </c>
      <c r="K43" s="337">
        <v>1</v>
      </c>
      <c r="L43" s="336">
        <v>0</v>
      </c>
      <c r="M43" s="337">
        <v>1</v>
      </c>
      <c r="N43" s="336" t="s">
        <v>742</v>
      </c>
      <c r="O43" s="337"/>
    </row>
    <row r="44" spans="1:18" ht="13.2" x14ac:dyDescent="0.25">
      <c r="A44" s="141"/>
      <c r="B44" s="281" t="s">
        <v>752</v>
      </c>
      <c r="C44" s="338"/>
      <c r="D44" s="338"/>
      <c r="E44" s="338"/>
      <c r="F44" s="314"/>
      <c r="G44" s="337">
        <v>1</v>
      </c>
      <c r="H44" s="336">
        <v>1</v>
      </c>
      <c r="I44" s="337" t="s">
        <v>744</v>
      </c>
      <c r="J44" s="336" t="s">
        <v>744</v>
      </c>
      <c r="K44" s="337" t="s">
        <v>744</v>
      </c>
      <c r="L44" s="336" t="s">
        <v>744</v>
      </c>
      <c r="M44" s="337">
        <v>4</v>
      </c>
      <c r="N44" s="336" t="s">
        <v>742</v>
      </c>
      <c r="O44" s="337"/>
    </row>
    <row r="45" spans="1:18" ht="13.2" x14ac:dyDescent="0.25">
      <c r="A45" s="141"/>
      <c r="B45" s="281" t="s">
        <v>753</v>
      </c>
      <c r="C45" s="338"/>
      <c r="D45" s="338"/>
      <c r="E45" s="338"/>
      <c r="F45" s="314"/>
      <c r="G45" s="337">
        <v>6</v>
      </c>
      <c r="H45" s="336">
        <v>2</v>
      </c>
      <c r="I45" s="337">
        <v>4</v>
      </c>
      <c r="J45" s="336">
        <v>1</v>
      </c>
      <c r="K45" s="337">
        <v>5</v>
      </c>
      <c r="L45" s="336">
        <v>1</v>
      </c>
      <c r="M45" s="337">
        <v>3</v>
      </c>
      <c r="N45" s="336" t="s">
        <v>742</v>
      </c>
      <c r="O45" s="337"/>
    </row>
    <row r="46" spans="1:18" ht="13.2" x14ac:dyDescent="0.25">
      <c r="A46" s="141"/>
      <c r="B46" s="281" t="s">
        <v>754</v>
      </c>
      <c r="C46" s="338"/>
      <c r="D46" s="338"/>
      <c r="E46" s="338"/>
      <c r="F46" s="314"/>
      <c r="G46" s="337">
        <v>2</v>
      </c>
      <c r="H46" s="336">
        <v>0</v>
      </c>
      <c r="I46" s="337">
        <v>2</v>
      </c>
      <c r="J46" s="336">
        <v>1</v>
      </c>
      <c r="K46" s="337">
        <v>4</v>
      </c>
      <c r="L46" s="336">
        <v>3</v>
      </c>
      <c r="M46" s="337">
        <v>2</v>
      </c>
      <c r="N46" s="336" t="s">
        <v>742</v>
      </c>
      <c r="O46" s="337"/>
    </row>
    <row r="47" spans="1:18" ht="13.2" x14ac:dyDescent="0.25">
      <c r="A47" s="141"/>
      <c r="B47" s="281" t="s">
        <v>755</v>
      </c>
      <c r="C47" s="338"/>
      <c r="D47" s="338"/>
      <c r="E47" s="338"/>
      <c r="F47" s="314"/>
      <c r="G47" s="337">
        <v>3</v>
      </c>
      <c r="H47" s="336">
        <v>2</v>
      </c>
      <c r="I47" s="337">
        <v>2</v>
      </c>
      <c r="J47" s="336">
        <v>0</v>
      </c>
      <c r="K47" s="337">
        <v>1</v>
      </c>
      <c r="L47" s="336">
        <v>0</v>
      </c>
      <c r="M47" s="337">
        <v>1</v>
      </c>
      <c r="N47" s="336" t="s">
        <v>742</v>
      </c>
      <c r="O47" s="337"/>
    </row>
    <row r="48" spans="1:18" ht="13.2" x14ac:dyDescent="0.25">
      <c r="A48" s="141"/>
      <c r="B48" s="281" t="s">
        <v>756</v>
      </c>
      <c r="C48" s="338"/>
      <c r="D48" s="338"/>
      <c r="E48" s="338"/>
      <c r="F48" s="314"/>
      <c r="G48" s="337" t="s">
        <v>744</v>
      </c>
      <c r="H48" s="336" t="s">
        <v>744</v>
      </c>
      <c r="I48" s="337">
        <v>27</v>
      </c>
      <c r="J48" s="336">
        <v>25</v>
      </c>
      <c r="K48" s="337">
        <v>21</v>
      </c>
      <c r="L48" s="336">
        <v>20</v>
      </c>
      <c r="M48" s="337" t="s">
        <v>757</v>
      </c>
      <c r="N48" s="336" t="s">
        <v>744</v>
      </c>
      <c r="O48" s="337"/>
    </row>
    <row r="49" spans="1:48" ht="13.2" x14ac:dyDescent="0.25">
      <c r="A49" s="141" t="s">
        <v>13</v>
      </c>
      <c r="B49" s="788" t="s">
        <v>758</v>
      </c>
      <c r="C49" s="789"/>
      <c r="D49" s="789"/>
      <c r="E49" s="789"/>
      <c r="F49" s="790"/>
      <c r="G49" s="337">
        <v>10</v>
      </c>
      <c r="H49" s="336">
        <v>7</v>
      </c>
      <c r="I49" s="337">
        <v>7</v>
      </c>
      <c r="J49" s="336">
        <v>4</v>
      </c>
      <c r="K49" s="337">
        <v>5</v>
      </c>
      <c r="L49" s="336">
        <v>4</v>
      </c>
      <c r="M49" s="337">
        <v>3</v>
      </c>
      <c r="N49" s="336" t="s">
        <v>742</v>
      </c>
      <c r="O49" s="337"/>
    </row>
    <row r="50" spans="1:48" ht="13.2" x14ac:dyDescent="0.25">
      <c r="A50" s="209" t="s">
        <v>13</v>
      </c>
      <c r="B50" s="788" t="s">
        <v>759</v>
      </c>
      <c r="C50" s="789"/>
      <c r="D50" s="789"/>
      <c r="E50" s="789"/>
      <c r="F50" s="790"/>
      <c r="G50" s="337">
        <v>3</v>
      </c>
      <c r="H50" s="336">
        <v>0</v>
      </c>
      <c r="I50" s="337" t="s">
        <v>760</v>
      </c>
      <c r="J50" s="336" t="s">
        <v>744</v>
      </c>
      <c r="K50" s="337" t="s">
        <v>760</v>
      </c>
      <c r="L50" s="336" t="s">
        <v>744</v>
      </c>
      <c r="M50" s="337" t="s">
        <v>760</v>
      </c>
      <c r="N50" s="336" t="s">
        <v>744</v>
      </c>
      <c r="O50" s="342"/>
    </row>
    <row r="51" spans="1:48" ht="9" customHeight="1" x14ac:dyDescent="0.25">
      <c r="A51" s="24"/>
      <c r="B51" s="784"/>
      <c r="C51" s="784"/>
      <c r="D51" s="784"/>
      <c r="E51" s="784"/>
      <c r="F51" s="784"/>
      <c r="G51" s="784"/>
      <c r="H51" s="784"/>
      <c r="I51" s="784"/>
      <c r="J51" s="784"/>
      <c r="K51" s="784"/>
      <c r="L51" s="784"/>
      <c r="M51" s="784"/>
      <c r="N51" s="784"/>
      <c r="O51" s="784"/>
    </row>
    <row r="52" spans="1:48" ht="39.6" x14ac:dyDescent="0.25">
      <c r="A52" s="341" t="s">
        <v>17</v>
      </c>
      <c r="B52" s="785" t="s">
        <v>761</v>
      </c>
      <c r="C52" s="785"/>
      <c r="D52" s="785"/>
      <c r="E52" s="785"/>
      <c r="F52" s="785"/>
      <c r="G52" s="339" t="s">
        <v>762</v>
      </c>
      <c r="H52" s="340" t="s">
        <v>763</v>
      </c>
      <c r="I52" s="339" t="s">
        <v>764</v>
      </c>
      <c r="J52" s="340" t="s">
        <v>763</v>
      </c>
      <c r="K52" s="339" t="s">
        <v>764</v>
      </c>
      <c r="L52" s="340" t="s">
        <v>763</v>
      </c>
      <c r="M52" s="786"/>
      <c r="N52" s="786"/>
      <c r="O52" s="786"/>
    </row>
    <row r="53" spans="1:48" ht="13.2" x14ac:dyDescent="0.25">
      <c r="A53" s="208">
        <v>1</v>
      </c>
      <c r="B53" s="788" t="s">
        <v>765</v>
      </c>
      <c r="C53" s="789"/>
      <c r="D53" s="789"/>
      <c r="E53" s="789"/>
      <c r="F53" s="790"/>
      <c r="G53" s="337">
        <v>20</v>
      </c>
      <c r="H53" s="336">
        <v>20</v>
      </c>
      <c r="I53" s="337">
        <v>39</v>
      </c>
      <c r="J53" s="336">
        <v>39</v>
      </c>
      <c r="K53" s="337">
        <v>24</v>
      </c>
      <c r="L53" s="336">
        <v>24</v>
      </c>
      <c r="M53" s="786"/>
      <c r="N53" s="786"/>
      <c r="O53" s="786"/>
    </row>
    <row r="54" spans="1:48" ht="13.2" x14ac:dyDescent="0.25">
      <c r="A54" s="141">
        <v>2</v>
      </c>
      <c r="B54" s="788" t="s">
        <v>766</v>
      </c>
      <c r="C54" s="789"/>
      <c r="D54" s="789"/>
      <c r="E54" s="789"/>
      <c r="F54" s="790"/>
      <c r="G54" s="337">
        <v>17</v>
      </c>
      <c r="H54" s="336" t="s">
        <v>767</v>
      </c>
      <c r="I54" s="337">
        <v>14</v>
      </c>
      <c r="J54" s="336" t="s">
        <v>767</v>
      </c>
      <c r="K54" s="337">
        <v>18</v>
      </c>
      <c r="L54" s="336" t="s">
        <v>767</v>
      </c>
      <c r="M54" s="786"/>
      <c r="N54" s="786"/>
      <c r="O54" s="786"/>
    </row>
    <row r="55" spans="1:48" ht="13.2" x14ac:dyDescent="0.25">
      <c r="A55" s="141">
        <v>3</v>
      </c>
      <c r="B55" s="788"/>
      <c r="C55" s="789"/>
      <c r="D55" s="789"/>
      <c r="E55" s="789"/>
      <c r="F55" s="790"/>
      <c r="G55" s="337"/>
      <c r="H55" s="336"/>
      <c r="I55" s="337"/>
      <c r="J55" s="336"/>
      <c r="K55" s="337"/>
      <c r="L55" s="336"/>
      <c r="M55" s="786"/>
      <c r="N55" s="786"/>
      <c r="O55" s="786"/>
    </row>
    <row r="56" spans="1:48" ht="13.2" x14ac:dyDescent="0.25">
      <c r="A56" s="141">
        <v>4</v>
      </c>
      <c r="B56" s="788"/>
      <c r="C56" s="789"/>
      <c r="D56" s="789"/>
      <c r="E56" s="789"/>
      <c r="F56" s="790"/>
      <c r="G56" s="337"/>
      <c r="H56" s="336"/>
      <c r="I56" s="337"/>
      <c r="J56" s="336"/>
      <c r="K56" s="337"/>
      <c r="L56" s="336"/>
      <c r="M56" s="786"/>
      <c r="N56" s="786"/>
      <c r="O56" s="786"/>
    </row>
    <row r="57" spans="1:48" ht="13.2" x14ac:dyDescent="0.25">
      <c r="A57" s="141">
        <v>5</v>
      </c>
      <c r="B57" s="788"/>
      <c r="C57" s="789"/>
      <c r="D57" s="789"/>
      <c r="E57" s="789"/>
      <c r="F57" s="790"/>
      <c r="G57" s="337"/>
      <c r="H57" s="336"/>
      <c r="I57" s="337"/>
      <c r="J57" s="336"/>
      <c r="K57" s="337"/>
      <c r="L57" s="336"/>
      <c r="M57" s="787"/>
      <c r="N57" s="787"/>
      <c r="O57" s="787"/>
    </row>
    <row r="58" spans="1:48" ht="15.75" customHeight="1" x14ac:dyDescent="0.25">
      <c r="A58" s="6"/>
      <c r="B58" s="6" t="s">
        <v>101</v>
      </c>
      <c r="G58" s="334"/>
      <c r="H58" s="334"/>
      <c r="I58" s="335"/>
      <c r="J58" s="335"/>
      <c r="K58" s="335"/>
      <c r="L58" s="335"/>
      <c r="M58" s="334"/>
      <c r="N58" s="334"/>
      <c r="O58" s="334"/>
    </row>
    <row r="59" spans="1:48" s="331" customFormat="1" ht="23.25" customHeight="1" x14ac:dyDescent="0.25">
      <c r="A59" s="6"/>
      <c r="B59" s="778" t="s">
        <v>768</v>
      </c>
      <c r="C59" s="779"/>
      <c r="D59" s="779"/>
      <c r="E59" s="779"/>
      <c r="F59" s="779"/>
      <c r="G59" s="779"/>
      <c r="H59" s="779"/>
      <c r="I59" s="779"/>
      <c r="J59" s="779"/>
      <c r="K59" s="779"/>
      <c r="L59" s="779"/>
      <c r="M59" s="779"/>
      <c r="N59" s="779"/>
      <c r="O59" s="779"/>
      <c r="P59" s="333"/>
      <c r="Q59" s="333"/>
      <c r="R59" s="333"/>
      <c r="S59" s="333"/>
      <c r="T59" s="333"/>
      <c r="U59" s="333"/>
      <c r="V59" s="333"/>
      <c r="W59" s="333"/>
      <c r="X59" s="333"/>
      <c r="Y59" s="333"/>
      <c r="Z59" s="333"/>
      <c r="AA59" s="333"/>
      <c r="AB59" s="333"/>
      <c r="AC59" s="333"/>
      <c r="AD59" s="333"/>
      <c r="AE59" s="333"/>
      <c r="AF59" s="333"/>
      <c r="AG59" s="333"/>
      <c r="AH59" s="333"/>
      <c r="AI59" s="333"/>
      <c r="AJ59" s="333"/>
      <c r="AK59" s="333"/>
      <c r="AL59" s="333"/>
      <c r="AM59" s="333"/>
      <c r="AN59" s="333"/>
      <c r="AO59" s="333"/>
      <c r="AP59" s="333"/>
      <c r="AQ59" s="333"/>
      <c r="AR59" s="333"/>
      <c r="AS59" s="333"/>
      <c r="AT59" s="333"/>
      <c r="AU59" s="333"/>
      <c r="AV59" s="332"/>
    </row>
    <row r="60" spans="1:48" s="331" customFormat="1" ht="30.75" customHeight="1" x14ac:dyDescent="0.25">
      <c r="A60" s="6"/>
      <c r="B60" s="780"/>
      <c r="C60" s="781"/>
      <c r="D60" s="781"/>
      <c r="E60" s="781"/>
      <c r="F60" s="781"/>
      <c r="G60" s="781"/>
      <c r="H60" s="781"/>
      <c r="I60" s="781"/>
      <c r="J60" s="781"/>
      <c r="K60" s="781"/>
      <c r="L60" s="781"/>
      <c r="M60" s="781"/>
      <c r="N60" s="781"/>
      <c r="O60" s="781"/>
      <c r="P60" s="333"/>
      <c r="Q60" s="333"/>
      <c r="R60" s="333"/>
      <c r="S60" s="333"/>
      <c r="T60" s="333"/>
      <c r="U60" s="333"/>
      <c r="V60" s="333"/>
      <c r="W60" s="333"/>
      <c r="X60" s="333"/>
      <c r="Y60" s="333"/>
      <c r="Z60" s="333"/>
      <c r="AA60" s="333"/>
      <c r="AB60" s="333"/>
      <c r="AC60" s="333"/>
      <c r="AD60" s="333"/>
      <c r="AE60" s="333"/>
      <c r="AF60" s="333"/>
      <c r="AG60" s="333"/>
      <c r="AH60" s="333"/>
      <c r="AI60" s="333"/>
      <c r="AJ60" s="333"/>
      <c r="AK60" s="333"/>
      <c r="AL60" s="333"/>
      <c r="AM60" s="333"/>
      <c r="AN60" s="333"/>
      <c r="AO60" s="333"/>
      <c r="AP60" s="333"/>
      <c r="AQ60" s="333"/>
      <c r="AR60" s="333"/>
      <c r="AS60" s="333"/>
      <c r="AT60" s="333"/>
      <c r="AU60" s="333"/>
      <c r="AV60" s="332"/>
    </row>
    <row r="61" spans="1:48" s="331" customFormat="1" ht="27.75" customHeight="1" x14ac:dyDescent="0.25">
      <c r="A61" s="6"/>
      <c r="B61" s="782"/>
      <c r="C61" s="783"/>
      <c r="D61" s="783"/>
      <c r="E61" s="783"/>
      <c r="F61" s="783"/>
      <c r="G61" s="783"/>
      <c r="H61" s="783"/>
      <c r="I61" s="783"/>
      <c r="J61" s="783"/>
      <c r="K61" s="783"/>
      <c r="L61" s="783"/>
      <c r="M61" s="783"/>
      <c r="N61" s="783"/>
      <c r="O61" s="783"/>
      <c r="P61" s="333"/>
      <c r="Q61" s="333"/>
      <c r="R61" s="333"/>
      <c r="S61" s="333"/>
      <c r="T61" s="333"/>
      <c r="U61" s="333"/>
      <c r="V61" s="333"/>
      <c r="W61" s="333"/>
      <c r="X61" s="333"/>
      <c r="Y61" s="333"/>
      <c r="Z61" s="333"/>
      <c r="AA61" s="333"/>
      <c r="AB61" s="333"/>
      <c r="AC61" s="333"/>
      <c r="AD61" s="333"/>
      <c r="AE61" s="333"/>
      <c r="AF61" s="333"/>
      <c r="AG61" s="333"/>
      <c r="AH61" s="333"/>
      <c r="AI61" s="333"/>
      <c r="AJ61" s="333"/>
      <c r="AK61" s="333"/>
      <c r="AL61" s="333"/>
      <c r="AM61" s="333"/>
      <c r="AN61" s="333"/>
      <c r="AO61" s="333"/>
      <c r="AP61" s="333"/>
      <c r="AQ61" s="333"/>
      <c r="AR61" s="333"/>
      <c r="AS61" s="333"/>
      <c r="AT61" s="333"/>
      <c r="AU61" s="333"/>
      <c r="AV61" s="332"/>
    </row>
    <row r="62" spans="1:48" ht="13.2" x14ac:dyDescent="0.25">
      <c r="A62" s="6"/>
    </row>
    <row r="63" spans="1:48" ht="13.2" x14ac:dyDescent="0.25">
      <c r="A63" s="6"/>
    </row>
    <row r="64" spans="1:48" ht="13.2" x14ac:dyDescent="0.25">
      <c r="A64" s="6"/>
    </row>
    <row r="65" spans="1:1" ht="13.2" x14ac:dyDescent="0.25">
      <c r="A65" s="6"/>
    </row>
    <row r="66" spans="1:1" ht="13.2" x14ac:dyDescent="0.25">
      <c r="A66" s="6"/>
    </row>
    <row r="67" spans="1:1" ht="13.2" x14ac:dyDescent="0.25">
      <c r="A67" s="6"/>
    </row>
    <row r="68" spans="1:1" ht="13.2" x14ac:dyDescent="0.25">
      <c r="A68" s="6"/>
    </row>
    <row r="69" spans="1:1" ht="13.2" x14ac:dyDescent="0.25">
      <c r="A69" s="6"/>
    </row>
    <row r="70" spans="1:1" ht="13.2" x14ac:dyDescent="0.25">
      <c r="A70" s="6"/>
    </row>
    <row r="71" spans="1:1" ht="13.2" x14ac:dyDescent="0.25">
      <c r="A71" s="6"/>
    </row>
    <row r="72" spans="1:1" ht="13.2" x14ac:dyDescent="0.25">
      <c r="A72" s="6"/>
    </row>
    <row r="73" spans="1:1" ht="13.2" x14ac:dyDescent="0.25">
      <c r="A73" s="6"/>
    </row>
    <row r="74" spans="1:1" ht="13.2" x14ac:dyDescent="0.25"/>
  </sheetData>
  <sheetProtection insertColumns="0" insertRows="0"/>
  <mergeCells count="42">
    <mergeCell ref="D3:E3"/>
    <mergeCell ref="F3:H3"/>
    <mergeCell ref="I3:K3"/>
    <mergeCell ref="M3:O3"/>
    <mergeCell ref="A1:O1"/>
    <mergeCell ref="D2:E2"/>
    <mergeCell ref="G2:H2"/>
    <mergeCell ref="I2:K2"/>
    <mergeCell ref="M2:O2"/>
    <mergeCell ref="B17:C17"/>
    <mergeCell ref="B4:O4"/>
    <mergeCell ref="B6:C6"/>
    <mergeCell ref="B7:C7"/>
    <mergeCell ref="B8:C8"/>
    <mergeCell ref="B9:C9"/>
    <mergeCell ref="B10:C10"/>
    <mergeCell ref="B11:O11"/>
    <mergeCell ref="B13:C13"/>
    <mergeCell ref="B14:C14"/>
    <mergeCell ref="B15:C15"/>
    <mergeCell ref="B16:C16"/>
    <mergeCell ref="B50:F50"/>
    <mergeCell ref="B18:O18"/>
    <mergeCell ref="G26:O26"/>
    <mergeCell ref="G27:O28"/>
    <mergeCell ref="G29:O29"/>
    <mergeCell ref="G30:O30"/>
    <mergeCell ref="G31:O31"/>
    <mergeCell ref="A32:O32"/>
    <mergeCell ref="B35:F35"/>
    <mergeCell ref="B36:F36"/>
    <mergeCell ref="B38:F38"/>
    <mergeCell ref="B49:F49"/>
    <mergeCell ref="B59:O61"/>
    <mergeCell ref="B51:O51"/>
    <mergeCell ref="B52:F52"/>
    <mergeCell ref="M52:O57"/>
    <mergeCell ref="B53:F53"/>
    <mergeCell ref="B54:F54"/>
    <mergeCell ref="B55:F55"/>
    <mergeCell ref="B56:F56"/>
    <mergeCell ref="B57:F57"/>
  </mergeCells>
  <pageMargins left="0.45" right="0.2" top="0.5" bottom="0.5" header="0.3" footer="0.3"/>
  <pageSetup fitToHeight="0" orientation="landscape" r:id="rId1"/>
  <headerFooter>
    <oddFooter>&amp;L&amp;"Garamond,Regular"Revised October 2018&amp;C&amp;"Garamond,Regular"20</oddFooter>
  </headerFooter>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4400D-DD9A-49C4-B86C-FD626D29B7A9}">
  <dimension ref="A1:M40"/>
  <sheetViews>
    <sheetView zoomScaleNormal="100" workbookViewId="0">
      <selection activeCell="J15" sqref="J15"/>
    </sheetView>
  </sheetViews>
  <sheetFormatPr defaultColWidth="9.109375" defaultRowHeight="13.2" x14ac:dyDescent="0.25"/>
  <cols>
    <col min="1" max="1" width="2.5546875" style="6" customWidth="1"/>
    <col min="2" max="2" width="37.6640625" style="6" customWidth="1"/>
    <col min="3" max="7" width="9.6640625" style="6" customWidth="1"/>
    <col min="8" max="16384" width="9.109375" style="6"/>
  </cols>
  <sheetData>
    <row r="1" spans="1:13" ht="35.25" customHeight="1" x14ac:dyDescent="0.25">
      <c r="A1" s="753" t="s">
        <v>769</v>
      </c>
      <c r="B1" s="753"/>
      <c r="C1" s="753"/>
      <c r="D1" s="753"/>
      <c r="E1" s="753"/>
      <c r="F1" s="753"/>
      <c r="G1" s="753"/>
    </row>
    <row r="2" spans="1:13" ht="37.200000000000003" customHeight="1" x14ac:dyDescent="0.25">
      <c r="A2" s="754" t="s">
        <v>623</v>
      </c>
      <c r="B2" s="755"/>
      <c r="C2" s="305" t="s">
        <v>770</v>
      </c>
      <c r="D2" s="211" t="s">
        <v>624</v>
      </c>
      <c r="E2" s="211" t="s">
        <v>625</v>
      </c>
      <c r="F2" s="211" t="s">
        <v>693</v>
      </c>
      <c r="G2" s="211" t="s">
        <v>771</v>
      </c>
      <c r="I2" s="1"/>
      <c r="J2" s="1"/>
      <c r="K2" s="1" t="s">
        <v>13</v>
      </c>
      <c r="L2" s="1"/>
      <c r="M2" s="1"/>
    </row>
    <row r="3" spans="1:13" ht="13.5" customHeight="1" x14ac:dyDescent="0.25">
      <c r="A3" s="304"/>
      <c r="C3" s="117" t="s">
        <v>772</v>
      </c>
      <c r="D3" s="117" t="s">
        <v>773</v>
      </c>
      <c r="E3" s="117" t="s">
        <v>774</v>
      </c>
      <c r="F3" s="117" t="s">
        <v>775</v>
      </c>
      <c r="G3" s="117" t="s">
        <v>776</v>
      </c>
      <c r="I3" s="1"/>
      <c r="J3" s="1"/>
      <c r="K3" s="1"/>
      <c r="L3" s="1"/>
      <c r="M3" s="1"/>
    </row>
    <row r="4" spans="1:13" ht="13.2" customHeight="1" x14ac:dyDescent="0.25">
      <c r="A4" s="390"/>
      <c r="B4" s="389" t="s">
        <v>777</v>
      </c>
      <c r="C4" s="388"/>
      <c r="D4" s="388"/>
      <c r="E4" s="388"/>
      <c r="F4" s="387"/>
      <c r="G4" s="386"/>
    </row>
    <row r="5" spans="1:13" x14ac:dyDescent="0.25">
      <c r="A5" s="368" t="s">
        <v>13</v>
      </c>
      <c r="B5" s="302" t="s">
        <v>778</v>
      </c>
      <c r="C5" s="377">
        <v>0.77</v>
      </c>
      <c r="D5" s="377">
        <v>0.76</v>
      </c>
      <c r="E5" s="377">
        <v>0.8</v>
      </c>
      <c r="F5" s="377">
        <v>0.79</v>
      </c>
      <c r="G5" s="369"/>
    </row>
    <row r="6" spans="1:13" x14ac:dyDescent="0.25">
      <c r="A6" s="368" t="s">
        <v>13</v>
      </c>
      <c r="B6" s="302" t="s">
        <v>779</v>
      </c>
      <c r="C6" s="370">
        <f>C8/C7</f>
        <v>10.760869565217391</v>
      </c>
      <c r="D6" s="370">
        <f>D8/D7</f>
        <v>11.636363636363637</v>
      </c>
      <c r="E6" s="370">
        <f>E8/E7</f>
        <v>11.03125</v>
      </c>
      <c r="F6" s="370">
        <f>F8/F7</f>
        <v>12.047619047619047</v>
      </c>
      <c r="G6" s="369"/>
    </row>
    <row r="7" spans="1:13" x14ac:dyDescent="0.25">
      <c r="A7" s="368"/>
      <c r="B7" s="375" t="s">
        <v>780</v>
      </c>
      <c r="C7" s="383">
        <v>46</v>
      </c>
      <c r="D7" s="383">
        <v>44</v>
      </c>
      <c r="E7" s="383">
        <v>64</v>
      </c>
      <c r="F7" s="383">
        <v>42</v>
      </c>
      <c r="G7" s="382"/>
    </row>
    <row r="8" spans="1:13" x14ac:dyDescent="0.25">
      <c r="A8" s="368"/>
      <c r="B8" s="375" t="s">
        <v>781</v>
      </c>
      <c r="C8" s="383">
        <v>495</v>
      </c>
      <c r="D8" s="383">
        <v>512</v>
      </c>
      <c r="E8" s="383">
        <v>706</v>
      </c>
      <c r="F8" s="383">
        <v>506</v>
      </c>
      <c r="G8" s="382"/>
    </row>
    <row r="9" spans="1:13" x14ac:dyDescent="0.25">
      <c r="A9" s="368"/>
      <c r="B9" s="375" t="s">
        <v>782</v>
      </c>
      <c r="C9" s="383">
        <v>383</v>
      </c>
      <c r="D9" s="383">
        <v>387</v>
      </c>
      <c r="E9" s="383">
        <v>563</v>
      </c>
      <c r="F9" s="383">
        <v>398</v>
      </c>
      <c r="G9" s="382"/>
    </row>
    <row r="10" spans="1:13" x14ac:dyDescent="0.25">
      <c r="A10" s="286" t="s">
        <v>17</v>
      </c>
      <c r="B10" s="385" t="s">
        <v>783</v>
      </c>
      <c r="C10" s="384"/>
      <c r="D10" s="384"/>
      <c r="E10" s="384"/>
      <c r="F10" s="384"/>
      <c r="G10" s="343"/>
    </row>
    <row r="11" spans="1:13" x14ac:dyDescent="0.25">
      <c r="A11" s="368" t="s">
        <v>13</v>
      </c>
      <c r="B11" s="376" t="s">
        <v>778</v>
      </c>
      <c r="C11" s="377">
        <v>0.86</v>
      </c>
      <c r="D11" s="377">
        <v>0.89</v>
      </c>
      <c r="E11" s="377">
        <v>0.67</v>
      </c>
      <c r="F11" s="377">
        <v>0.88</v>
      </c>
      <c r="G11" s="369"/>
    </row>
    <row r="12" spans="1:13" x14ac:dyDescent="0.25">
      <c r="A12" s="368" t="s">
        <v>13</v>
      </c>
      <c r="B12" s="376" t="s">
        <v>779</v>
      </c>
      <c r="C12" s="370">
        <f>C14/C13</f>
        <v>6.5675675675675675</v>
      </c>
      <c r="D12" s="370">
        <f>D14/D13</f>
        <v>8.1666666666666661</v>
      </c>
      <c r="E12" s="370">
        <f>E14/E13</f>
        <v>6</v>
      </c>
      <c r="F12" s="370">
        <f>F14/F13</f>
        <v>7.5454545454545459</v>
      </c>
      <c r="G12" s="369"/>
    </row>
    <row r="13" spans="1:13" x14ac:dyDescent="0.25">
      <c r="A13" s="368"/>
      <c r="B13" s="375" t="s">
        <v>784</v>
      </c>
      <c r="C13" s="383">
        <v>37</v>
      </c>
      <c r="D13" s="383">
        <v>24</v>
      </c>
      <c r="E13" s="383">
        <v>1</v>
      </c>
      <c r="F13" s="383">
        <v>11</v>
      </c>
      <c r="G13" s="369"/>
    </row>
    <row r="14" spans="1:13" x14ac:dyDescent="0.25">
      <c r="A14" s="368"/>
      <c r="B14" s="375" t="s">
        <v>785</v>
      </c>
      <c r="C14" s="383">
        <v>243</v>
      </c>
      <c r="D14" s="383">
        <v>196</v>
      </c>
      <c r="E14" s="383">
        <v>6</v>
      </c>
      <c r="F14" s="383">
        <v>83</v>
      </c>
      <c r="G14" s="382"/>
    </row>
    <row r="15" spans="1:13" x14ac:dyDescent="0.25">
      <c r="A15" s="368"/>
      <c r="B15" s="375" t="s">
        <v>786</v>
      </c>
      <c r="C15" s="383">
        <v>210</v>
      </c>
      <c r="D15" s="383">
        <v>175</v>
      </c>
      <c r="E15" s="383">
        <v>4</v>
      </c>
      <c r="F15" s="383">
        <v>73</v>
      </c>
      <c r="G15" s="382"/>
    </row>
    <row r="16" spans="1:13" x14ac:dyDescent="0.25">
      <c r="A16" s="286" t="s">
        <v>17</v>
      </c>
      <c r="B16" s="381" t="s">
        <v>787</v>
      </c>
      <c r="C16" s="384"/>
      <c r="D16" s="384"/>
      <c r="E16" s="384"/>
      <c r="F16" s="384"/>
      <c r="G16" s="343"/>
    </row>
    <row r="17" spans="1:7" x14ac:dyDescent="0.25">
      <c r="A17" s="368" t="s">
        <v>13</v>
      </c>
      <c r="B17" s="376" t="s">
        <v>778</v>
      </c>
      <c r="C17" s="377">
        <v>0.93</v>
      </c>
      <c r="D17" s="377">
        <v>0.89</v>
      </c>
      <c r="E17" s="377"/>
      <c r="F17" s="377">
        <v>0.88</v>
      </c>
      <c r="G17" s="369"/>
    </row>
    <row r="18" spans="1:7" x14ac:dyDescent="0.25">
      <c r="A18" s="368" t="s">
        <v>13</v>
      </c>
      <c r="B18" s="376" t="s">
        <v>779</v>
      </c>
      <c r="C18" s="370">
        <f>C20/C19</f>
        <v>8.1739130434782616</v>
      </c>
      <c r="D18" s="370">
        <f>D20/D19</f>
        <v>5.666666666666667</v>
      </c>
      <c r="E18" s="370"/>
      <c r="F18" s="370">
        <f>F20/F19</f>
        <v>6.916666666666667</v>
      </c>
      <c r="G18" s="369"/>
    </row>
    <row r="19" spans="1:7" x14ac:dyDescent="0.25">
      <c r="A19" s="368"/>
      <c r="B19" s="375" t="s">
        <v>788</v>
      </c>
      <c r="C19" s="383">
        <v>23</v>
      </c>
      <c r="D19" s="383">
        <v>24</v>
      </c>
      <c r="E19" s="383"/>
      <c r="F19" s="383">
        <v>12</v>
      </c>
      <c r="G19" s="382"/>
    </row>
    <row r="20" spans="1:7" x14ac:dyDescent="0.25">
      <c r="A20" s="368"/>
      <c r="B20" s="375" t="s">
        <v>785</v>
      </c>
      <c r="C20" s="383">
        <v>188</v>
      </c>
      <c r="D20" s="383">
        <v>136</v>
      </c>
      <c r="E20" s="383"/>
      <c r="F20" s="383">
        <v>83</v>
      </c>
      <c r="G20" s="382"/>
    </row>
    <row r="21" spans="1:7" x14ac:dyDescent="0.25">
      <c r="A21" s="368"/>
      <c r="B21" s="375" t="s">
        <v>786</v>
      </c>
      <c r="C21" s="383">
        <v>174</v>
      </c>
      <c r="D21" s="383">
        <v>121</v>
      </c>
      <c r="E21" s="383"/>
      <c r="F21" s="383">
        <v>73</v>
      </c>
      <c r="G21" s="382"/>
    </row>
    <row r="22" spans="1:7" ht="13.2" customHeight="1" x14ac:dyDescent="0.25">
      <c r="A22" s="368"/>
      <c r="B22" s="381" t="s">
        <v>789</v>
      </c>
      <c r="C22" s="380"/>
      <c r="D22" s="379"/>
      <c r="E22" s="378"/>
      <c r="F22" s="378"/>
      <c r="G22" s="283"/>
    </row>
    <row r="23" spans="1:7" x14ac:dyDescent="0.25">
      <c r="A23" s="368" t="s">
        <v>13</v>
      </c>
      <c r="B23" s="376" t="s">
        <v>778</v>
      </c>
      <c r="C23" s="377">
        <v>0.89</v>
      </c>
      <c r="D23" s="377">
        <v>0.89</v>
      </c>
      <c r="E23" s="377">
        <v>0.96</v>
      </c>
      <c r="F23" s="377">
        <v>0.91</v>
      </c>
      <c r="G23" s="369"/>
    </row>
    <row r="24" spans="1:7" x14ac:dyDescent="0.25">
      <c r="A24" s="368" t="s">
        <v>13</v>
      </c>
      <c r="B24" s="376" t="s">
        <v>779</v>
      </c>
      <c r="C24" s="370">
        <f>C26/C25</f>
        <v>9.314516129032258</v>
      </c>
      <c r="D24" s="370">
        <f>D26/D25</f>
        <v>9.2038834951456305</v>
      </c>
      <c r="E24" s="370">
        <f>E26/E25</f>
        <v>8.0714285714285712</v>
      </c>
      <c r="F24" s="370">
        <f>F26/F25</f>
        <v>9.9122807017543852</v>
      </c>
      <c r="G24" s="369"/>
    </row>
    <row r="25" spans="1:7" x14ac:dyDescent="0.25">
      <c r="A25" s="368"/>
      <c r="B25" s="375" t="s">
        <v>790</v>
      </c>
      <c r="C25" s="374">
        <v>124</v>
      </c>
      <c r="D25" s="374">
        <v>103</v>
      </c>
      <c r="E25" s="374">
        <v>14</v>
      </c>
      <c r="F25" s="374">
        <v>57</v>
      </c>
      <c r="G25" s="367"/>
    </row>
    <row r="26" spans="1:7" x14ac:dyDescent="0.25">
      <c r="A26" s="368"/>
      <c r="B26" s="375" t="s">
        <v>785</v>
      </c>
      <c r="C26" s="374">
        <v>1155</v>
      </c>
      <c r="D26" s="374">
        <v>948</v>
      </c>
      <c r="E26" s="374">
        <v>113</v>
      </c>
      <c r="F26" s="374">
        <v>565</v>
      </c>
      <c r="G26" s="367"/>
    </row>
    <row r="27" spans="1:7" x14ac:dyDescent="0.25">
      <c r="A27" s="368"/>
      <c r="B27" s="375" t="s">
        <v>786</v>
      </c>
      <c r="C27" s="374">
        <v>1023</v>
      </c>
      <c r="D27" s="374">
        <v>842</v>
      </c>
      <c r="E27" s="374">
        <v>109</v>
      </c>
      <c r="F27" s="374">
        <v>514</v>
      </c>
      <c r="G27" s="367"/>
    </row>
    <row r="28" spans="1:7" x14ac:dyDescent="0.25">
      <c r="A28" s="368"/>
      <c r="B28" s="317"/>
      <c r="C28" s="374"/>
      <c r="D28" s="374"/>
      <c r="E28" s="374"/>
      <c r="F28" s="374"/>
      <c r="G28" s="367"/>
    </row>
    <row r="29" spans="1:7" ht="13.2" customHeight="1" x14ac:dyDescent="0.25">
      <c r="A29" s="368"/>
      <c r="B29" s="373" t="s">
        <v>791</v>
      </c>
      <c r="C29" s="372"/>
      <c r="D29" s="372"/>
      <c r="E29" s="372"/>
      <c r="F29" s="371"/>
      <c r="G29" s="283"/>
    </row>
    <row r="30" spans="1:7" x14ac:dyDescent="0.25">
      <c r="A30" s="368" t="s">
        <v>13</v>
      </c>
      <c r="B30" s="302" t="s">
        <v>778</v>
      </c>
      <c r="C30" s="369">
        <v>0.95</v>
      </c>
      <c r="D30" s="369">
        <v>0.96</v>
      </c>
      <c r="E30" s="369">
        <v>0.98</v>
      </c>
      <c r="F30" s="369">
        <v>0.97</v>
      </c>
      <c r="G30" s="369"/>
    </row>
    <row r="31" spans="1:7" x14ac:dyDescent="0.25">
      <c r="A31" s="368" t="s">
        <v>13</v>
      </c>
      <c r="B31" s="302" t="s">
        <v>779</v>
      </c>
      <c r="C31" s="370">
        <f>C33/C32</f>
        <v>7.5696202531645573</v>
      </c>
      <c r="D31" s="370">
        <f>D33/D32</f>
        <v>8.6455696202531644</v>
      </c>
      <c r="E31" s="370">
        <f>E33/E32</f>
        <v>6.2638888888888893</v>
      </c>
      <c r="F31" s="370">
        <f>F33/F32</f>
        <v>7.7121212121212119</v>
      </c>
      <c r="G31" s="369"/>
    </row>
    <row r="32" spans="1:7" x14ac:dyDescent="0.25">
      <c r="A32" s="368"/>
      <c r="B32" s="317" t="s">
        <v>792</v>
      </c>
      <c r="C32" s="367">
        <v>79</v>
      </c>
      <c r="D32" s="367">
        <v>79</v>
      </c>
      <c r="E32" s="367">
        <v>72</v>
      </c>
      <c r="F32" s="367">
        <v>66</v>
      </c>
      <c r="G32" s="367"/>
    </row>
    <row r="33" spans="1:7" x14ac:dyDescent="0.25">
      <c r="A33" s="368"/>
      <c r="B33" s="317" t="s">
        <v>785</v>
      </c>
      <c r="C33" s="367">
        <v>598</v>
      </c>
      <c r="D33" s="367">
        <v>683</v>
      </c>
      <c r="E33" s="367">
        <v>451</v>
      </c>
      <c r="F33" s="367">
        <v>509</v>
      </c>
      <c r="G33" s="367"/>
    </row>
    <row r="34" spans="1:7" x14ac:dyDescent="0.25">
      <c r="A34" s="368"/>
      <c r="B34" s="317" t="s">
        <v>786</v>
      </c>
      <c r="C34" s="367">
        <v>569</v>
      </c>
      <c r="D34" s="367">
        <v>652</v>
      </c>
      <c r="E34" s="367">
        <v>443</v>
      </c>
      <c r="F34" s="367">
        <v>492</v>
      </c>
      <c r="G34" s="367"/>
    </row>
    <row r="35" spans="1:7" x14ac:dyDescent="0.25">
      <c r="B35" s="297" t="s">
        <v>688</v>
      </c>
      <c r="C35" s="297"/>
      <c r="D35" s="297"/>
      <c r="E35" s="297"/>
      <c r="F35" s="297"/>
      <c r="G35" s="297"/>
    </row>
    <row r="36" spans="1:7" ht="20.100000000000001" customHeight="1" x14ac:dyDescent="0.25">
      <c r="A36" s="366">
        <v>1</v>
      </c>
      <c r="B36" s="805"/>
      <c r="C36" s="806"/>
      <c r="D36" s="806"/>
      <c r="E36" s="806"/>
      <c r="F36" s="806"/>
      <c r="G36" s="807"/>
    </row>
    <row r="37" spans="1:7" ht="20.100000000000001" customHeight="1" x14ac:dyDescent="0.25">
      <c r="A37" s="366">
        <v>2</v>
      </c>
      <c r="B37" s="805"/>
      <c r="C37" s="806"/>
      <c r="D37" s="806"/>
      <c r="E37" s="806"/>
      <c r="F37" s="806"/>
      <c r="G37" s="807"/>
    </row>
    <row r="38" spans="1:7" ht="20.100000000000001" customHeight="1" x14ac:dyDescent="0.25">
      <c r="A38" s="366">
        <v>3</v>
      </c>
      <c r="B38" s="805"/>
      <c r="C38" s="806"/>
      <c r="D38" s="806"/>
      <c r="E38" s="806"/>
      <c r="F38" s="806"/>
      <c r="G38" s="807"/>
    </row>
    <row r="39" spans="1:7" ht="20.100000000000001" customHeight="1" x14ac:dyDescent="0.25">
      <c r="A39" s="366">
        <v>4</v>
      </c>
      <c r="B39" s="805"/>
      <c r="C39" s="806"/>
      <c r="D39" s="806"/>
      <c r="E39" s="806"/>
      <c r="F39" s="806"/>
      <c r="G39" s="807"/>
    </row>
    <row r="40" spans="1:7" ht="20.100000000000001" customHeight="1" x14ac:dyDescent="0.25">
      <c r="A40" s="366">
        <v>5</v>
      </c>
      <c r="B40" s="805"/>
      <c r="C40" s="806"/>
      <c r="D40" s="806"/>
      <c r="E40" s="806"/>
      <c r="F40" s="806"/>
      <c r="G40" s="807"/>
    </row>
  </sheetData>
  <sheetProtection insertColumns="0" insertRows="0"/>
  <mergeCells count="7">
    <mergeCell ref="B40:G40"/>
    <mergeCell ref="A1:G1"/>
    <mergeCell ref="A2:B2"/>
    <mergeCell ref="B36:G36"/>
    <mergeCell ref="B37:G37"/>
    <mergeCell ref="B38:G38"/>
    <mergeCell ref="B39:G39"/>
  </mergeCells>
  <pageMargins left="0.7" right="0.7" top="0.5" bottom="0.5" header="0.3" footer="0.3"/>
  <pageSetup orientation="portrait" r:id="rId1"/>
  <headerFooter>
    <oddHeader>&amp;LRevised October 2018&amp;C21</oddHeader>
    <oddFooter>&amp;L&amp;"Garamond,Regular"Revised April 2016&amp;C&amp;"Garamond,Regular"20</oddFooter>
  </headerFooter>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ADE34-2980-488B-9720-B4FDF7E0A7E4}">
  <dimension ref="A1:J54"/>
  <sheetViews>
    <sheetView zoomScaleNormal="100" workbookViewId="0">
      <selection activeCell="M21" sqref="M21"/>
    </sheetView>
  </sheetViews>
  <sheetFormatPr defaultColWidth="9.109375" defaultRowHeight="13.2" x14ac:dyDescent="0.25"/>
  <cols>
    <col min="1" max="1" width="1.88671875" style="6" customWidth="1"/>
    <col min="2" max="2" width="26.5546875" style="6" customWidth="1"/>
    <col min="3" max="3" width="9.6640625" style="6" customWidth="1"/>
    <col min="4" max="4" width="1.5546875" style="6" customWidth="1"/>
    <col min="5" max="6" width="9.109375" style="6"/>
    <col min="7" max="7" width="72.44140625" style="6" customWidth="1"/>
    <col min="8" max="8" width="17.33203125" style="6" customWidth="1"/>
    <col min="9" max="9" width="9.109375" style="6"/>
    <col min="10" max="10" width="45.88671875" style="6" customWidth="1"/>
    <col min="11" max="16384" width="9.109375" style="6"/>
  </cols>
  <sheetData>
    <row r="1" spans="1:10" s="29" customFormat="1" ht="15.6" x14ac:dyDescent="0.3">
      <c r="A1" s="588" t="s">
        <v>793</v>
      </c>
      <c r="B1" s="588"/>
      <c r="C1" s="588"/>
      <c r="D1" s="588"/>
      <c r="E1" s="588"/>
      <c r="F1" s="588"/>
      <c r="G1" s="588"/>
      <c r="H1" s="588"/>
      <c r="I1" s="588"/>
      <c r="J1" s="588"/>
    </row>
    <row r="2" spans="1:10" s="29" customFormat="1" ht="15.6" x14ac:dyDescent="0.3">
      <c r="A2" s="588" t="s">
        <v>794</v>
      </c>
      <c r="B2" s="588"/>
      <c r="C2" s="588"/>
      <c r="D2" s="588"/>
      <c r="E2" s="588"/>
      <c r="F2" s="588"/>
      <c r="G2" s="588"/>
      <c r="H2" s="588"/>
      <c r="I2" s="588"/>
      <c r="J2" s="588"/>
    </row>
    <row r="4" spans="1:10" s="11" customFormat="1" ht="35.25" customHeight="1" x14ac:dyDescent="0.25">
      <c r="A4" s="20" t="s">
        <v>17</v>
      </c>
      <c r="B4" s="11" t="s">
        <v>795</v>
      </c>
      <c r="C4" s="405" t="s">
        <v>796</v>
      </c>
      <c r="D4" s="404" t="s">
        <v>17</v>
      </c>
      <c r="E4" s="826" t="s">
        <v>797</v>
      </c>
      <c r="F4" s="827"/>
      <c r="G4" s="828"/>
      <c r="H4" s="46" t="s">
        <v>798</v>
      </c>
      <c r="I4" s="827" t="s">
        <v>799</v>
      </c>
      <c r="J4" s="828"/>
    </row>
    <row r="5" spans="1:10" ht="35.25" customHeight="1" x14ac:dyDescent="0.25">
      <c r="B5" s="6" t="s">
        <v>800</v>
      </c>
      <c r="C5" s="40">
        <v>2022</v>
      </c>
      <c r="E5" s="819" t="s">
        <v>801</v>
      </c>
      <c r="F5" s="820"/>
      <c r="G5" s="829"/>
      <c r="I5" s="830" t="s">
        <v>491</v>
      </c>
      <c r="J5" s="831"/>
    </row>
    <row r="6" spans="1:10" ht="61.5" customHeight="1" x14ac:dyDescent="0.25">
      <c r="B6" s="6" t="s">
        <v>802</v>
      </c>
      <c r="C6" s="40">
        <v>2021</v>
      </c>
      <c r="E6" s="821" t="s">
        <v>803</v>
      </c>
      <c r="F6" s="822"/>
      <c r="G6" s="822"/>
      <c r="H6" s="205" t="s">
        <v>804</v>
      </c>
      <c r="I6" s="817" t="s">
        <v>805</v>
      </c>
      <c r="J6" s="818"/>
    </row>
    <row r="7" spans="1:10" ht="21.75" customHeight="1" x14ac:dyDescent="0.25">
      <c r="B7" s="6" t="s">
        <v>806</v>
      </c>
      <c r="C7" s="40" t="s">
        <v>132</v>
      </c>
      <c r="E7" s="821" t="s">
        <v>807</v>
      </c>
      <c r="F7" s="822"/>
      <c r="G7" s="822"/>
      <c r="H7" s="395" t="s">
        <v>132</v>
      </c>
      <c r="I7" s="817" t="s">
        <v>808</v>
      </c>
      <c r="J7" s="818"/>
    </row>
    <row r="8" spans="1:10" x14ac:dyDescent="0.25">
      <c r="B8" s="6" t="s">
        <v>809</v>
      </c>
      <c r="C8" s="40">
        <v>2022</v>
      </c>
      <c r="E8" s="821" t="s">
        <v>810</v>
      </c>
      <c r="F8" s="822"/>
      <c r="G8" s="822"/>
      <c r="H8" s="395" t="s">
        <v>132</v>
      </c>
      <c r="I8" s="817" t="s">
        <v>491</v>
      </c>
      <c r="J8" s="818"/>
    </row>
    <row r="9" spans="1:10" ht="13.2" customHeight="1" x14ac:dyDescent="0.25">
      <c r="B9" s="6" t="s">
        <v>811</v>
      </c>
      <c r="C9" s="40">
        <v>2022</v>
      </c>
      <c r="E9" s="821" t="s">
        <v>812</v>
      </c>
      <c r="F9" s="822"/>
      <c r="G9" s="822"/>
      <c r="H9" s="395" t="s">
        <v>132</v>
      </c>
      <c r="I9" s="817" t="s">
        <v>491</v>
      </c>
      <c r="J9" s="818"/>
    </row>
    <row r="10" spans="1:10" x14ac:dyDescent="0.25">
      <c r="B10" s="6" t="s">
        <v>813</v>
      </c>
      <c r="C10" s="40" t="s">
        <v>814</v>
      </c>
      <c r="E10" s="821" t="s">
        <v>815</v>
      </c>
      <c r="F10" s="822"/>
      <c r="G10" s="822"/>
      <c r="H10" s="395" t="s">
        <v>132</v>
      </c>
      <c r="I10" s="817" t="s">
        <v>808</v>
      </c>
      <c r="J10" s="818"/>
    </row>
    <row r="11" spans="1:10" ht="12.75" customHeight="1" x14ac:dyDescent="0.25">
      <c r="B11" s="6" t="s">
        <v>816</v>
      </c>
      <c r="C11" s="40" t="s">
        <v>814</v>
      </c>
      <c r="E11" s="821" t="s">
        <v>815</v>
      </c>
      <c r="F11" s="822"/>
      <c r="G11" s="822"/>
      <c r="H11" s="395" t="s">
        <v>132</v>
      </c>
      <c r="I11" s="817" t="s">
        <v>808</v>
      </c>
      <c r="J11" s="818"/>
    </row>
    <row r="12" spans="1:10" ht="12.75" customHeight="1" x14ac:dyDescent="0.25">
      <c r="B12" s="6" t="s">
        <v>817</v>
      </c>
      <c r="C12" s="40">
        <v>2021</v>
      </c>
      <c r="E12" s="821" t="s">
        <v>818</v>
      </c>
      <c r="F12" s="822"/>
      <c r="G12" s="822"/>
      <c r="H12" s="395" t="s">
        <v>132</v>
      </c>
      <c r="I12" s="817" t="s">
        <v>808</v>
      </c>
      <c r="J12" s="818"/>
    </row>
    <row r="13" spans="1:10" x14ac:dyDescent="0.25">
      <c r="B13" s="6" t="s">
        <v>412</v>
      </c>
      <c r="C13" s="40" t="s">
        <v>132</v>
      </c>
      <c r="E13" s="821" t="s">
        <v>819</v>
      </c>
      <c r="F13" s="822"/>
      <c r="G13" s="822"/>
      <c r="H13" s="395" t="s">
        <v>132</v>
      </c>
      <c r="I13" s="403" t="s">
        <v>820</v>
      </c>
      <c r="J13" s="39" t="s">
        <v>132</v>
      </c>
    </row>
    <row r="14" spans="1:10" x14ac:dyDescent="0.25">
      <c r="B14" s="6" t="s">
        <v>821</v>
      </c>
      <c r="C14" s="40" t="s">
        <v>132</v>
      </c>
      <c r="E14" s="821" t="s">
        <v>822</v>
      </c>
      <c r="F14" s="822"/>
      <c r="G14" s="822"/>
      <c r="H14" s="402" t="s">
        <v>132</v>
      </c>
      <c r="I14" s="399" t="s">
        <v>823</v>
      </c>
      <c r="J14" s="401"/>
    </row>
    <row r="15" spans="1:10" x14ac:dyDescent="0.25">
      <c r="B15" s="6" t="s">
        <v>824</v>
      </c>
      <c r="C15" s="40" t="s">
        <v>132</v>
      </c>
      <c r="E15" s="825" t="s">
        <v>132</v>
      </c>
      <c r="F15" s="823"/>
      <c r="G15" s="823"/>
      <c r="H15" s="395" t="s">
        <v>132</v>
      </c>
      <c r="I15" s="817" t="s">
        <v>132</v>
      </c>
      <c r="J15" s="818"/>
    </row>
    <row r="16" spans="1:10" x14ac:dyDescent="0.25">
      <c r="B16" s="89"/>
      <c r="C16" s="89"/>
      <c r="E16" s="622"/>
      <c r="F16" s="626"/>
      <c r="G16" s="627"/>
      <c r="I16" s="808"/>
      <c r="J16" s="810"/>
    </row>
    <row r="17" spans="1:10" x14ac:dyDescent="0.25">
      <c r="B17" s="89"/>
      <c r="C17" s="89"/>
      <c r="E17" s="622"/>
      <c r="F17" s="626"/>
      <c r="G17" s="627"/>
      <c r="I17" s="808"/>
      <c r="J17" s="810"/>
    </row>
    <row r="19" spans="1:10" x14ac:dyDescent="0.25">
      <c r="A19" s="11" t="s">
        <v>13</v>
      </c>
      <c r="B19" s="11" t="s">
        <v>825</v>
      </c>
      <c r="C19" s="400"/>
      <c r="H19" s="212" t="s">
        <v>132</v>
      </c>
    </row>
    <row r="20" spans="1:10" x14ac:dyDescent="0.25">
      <c r="B20" s="6" t="s">
        <v>826</v>
      </c>
      <c r="C20" s="41" t="s">
        <v>132</v>
      </c>
      <c r="E20" s="821" t="s">
        <v>827</v>
      </c>
      <c r="F20" s="822"/>
      <c r="G20" s="822"/>
      <c r="H20" s="395" t="s">
        <v>132</v>
      </c>
      <c r="I20" s="823" t="s">
        <v>491</v>
      </c>
      <c r="J20" s="824"/>
    </row>
    <row r="21" spans="1:10" ht="30.75" customHeight="1" x14ac:dyDescent="0.25">
      <c r="A21" s="6" t="s">
        <v>13</v>
      </c>
      <c r="B21" s="6" t="s">
        <v>828</v>
      </c>
      <c r="C21" s="40" t="s">
        <v>132</v>
      </c>
      <c r="E21" s="819" t="s">
        <v>829</v>
      </c>
      <c r="F21" s="820"/>
      <c r="G21" s="820"/>
      <c r="H21" s="395" t="s">
        <v>132</v>
      </c>
      <c r="I21" s="817" t="s">
        <v>830</v>
      </c>
      <c r="J21" s="818"/>
    </row>
    <row r="22" spans="1:10" x14ac:dyDescent="0.25">
      <c r="B22" s="6" t="s">
        <v>831</v>
      </c>
      <c r="C22" s="40">
        <v>2021</v>
      </c>
      <c r="E22" s="397" t="s">
        <v>815</v>
      </c>
      <c r="F22" s="396"/>
      <c r="G22" s="396"/>
      <c r="H22" s="395" t="s">
        <v>832</v>
      </c>
      <c r="I22" s="817" t="s">
        <v>808</v>
      </c>
      <c r="J22" s="818"/>
    </row>
    <row r="23" spans="1:10" x14ac:dyDescent="0.25">
      <c r="B23" s="6" t="s">
        <v>833</v>
      </c>
      <c r="C23" s="40">
        <v>2022</v>
      </c>
      <c r="E23" s="397" t="s">
        <v>815</v>
      </c>
      <c r="F23" s="396"/>
      <c r="G23" s="396"/>
      <c r="H23" s="395" t="s">
        <v>834</v>
      </c>
      <c r="I23" s="817" t="s">
        <v>808</v>
      </c>
      <c r="J23" s="818"/>
    </row>
    <row r="24" spans="1:10" x14ac:dyDescent="0.25">
      <c r="B24" s="6" t="s">
        <v>835</v>
      </c>
      <c r="C24" s="40">
        <v>2021</v>
      </c>
      <c r="E24" s="819" t="s">
        <v>836</v>
      </c>
      <c r="F24" s="820"/>
      <c r="G24" s="820"/>
      <c r="H24" s="395" t="s">
        <v>837</v>
      </c>
      <c r="I24" s="817" t="s">
        <v>808</v>
      </c>
      <c r="J24" s="818"/>
    </row>
    <row r="25" spans="1:10" ht="28.5" customHeight="1" x14ac:dyDescent="0.25">
      <c r="B25" s="6" t="s">
        <v>838</v>
      </c>
      <c r="C25" s="40">
        <v>2022</v>
      </c>
      <c r="E25" s="819" t="s">
        <v>839</v>
      </c>
      <c r="F25" s="820"/>
      <c r="G25" s="820"/>
      <c r="H25" s="398" t="s">
        <v>840</v>
      </c>
      <c r="I25" s="817" t="s">
        <v>808</v>
      </c>
      <c r="J25" s="818"/>
    </row>
    <row r="26" spans="1:10" x14ac:dyDescent="0.25">
      <c r="B26" s="6" t="s">
        <v>841</v>
      </c>
      <c r="C26" s="40">
        <v>2022</v>
      </c>
      <c r="E26" s="397" t="s">
        <v>815</v>
      </c>
      <c r="F26" s="396"/>
      <c r="G26" s="396"/>
      <c r="H26" s="395" t="s">
        <v>132</v>
      </c>
      <c r="I26" s="817" t="s">
        <v>808</v>
      </c>
      <c r="J26" s="818"/>
    </row>
    <row r="27" spans="1:10" x14ac:dyDescent="0.25">
      <c r="B27" s="6" t="s">
        <v>842</v>
      </c>
      <c r="C27" s="40">
        <v>2021</v>
      </c>
      <c r="E27" s="397" t="s">
        <v>815</v>
      </c>
      <c r="F27" s="396"/>
      <c r="G27" s="396"/>
      <c r="H27" s="395" t="s">
        <v>132</v>
      </c>
      <c r="I27" s="817" t="s">
        <v>808</v>
      </c>
      <c r="J27" s="818"/>
    </row>
    <row r="28" spans="1:10" x14ac:dyDescent="0.25">
      <c r="B28" s="6" t="s">
        <v>843</v>
      </c>
      <c r="C28" s="40">
        <v>2021</v>
      </c>
      <c r="E28" s="819" t="s">
        <v>815</v>
      </c>
      <c r="F28" s="820"/>
      <c r="G28" s="820"/>
      <c r="H28" s="395" t="s">
        <v>132</v>
      </c>
      <c r="I28" s="817" t="s">
        <v>808</v>
      </c>
      <c r="J28" s="818"/>
    </row>
    <row r="29" spans="1:10" x14ac:dyDescent="0.25">
      <c r="B29" s="6" t="s">
        <v>824</v>
      </c>
      <c r="C29" s="40" t="s">
        <v>132</v>
      </c>
      <c r="E29" s="816" t="s">
        <v>132</v>
      </c>
      <c r="F29" s="817"/>
      <c r="G29" s="817"/>
      <c r="H29" s="395" t="s">
        <v>132</v>
      </c>
      <c r="I29" s="817" t="s">
        <v>132</v>
      </c>
      <c r="J29" s="818"/>
    </row>
    <row r="30" spans="1:10" ht="12.75" customHeight="1" x14ac:dyDescent="0.25">
      <c r="B30" s="41" t="s">
        <v>132</v>
      </c>
      <c r="C30" s="39" t="s">
        <v>132</v>
      </c>
      <c r="E30" s="819" t="s">
        <v>844</v>
      </c>
      <c r="F30" s="820"/>
      <c r="G30" s="820"/>
      <c r="H30" s="395" t="s">
        <v>132</v>
      </c>
      <c r="I30" s="817" t="s">
        <v>132</v>
      </c>
      <c r="J30" s="818"/>
    </row>
    <row r="31" spans="1:10" x14ac:dyDescent="0.25">
      <c r="B31" s="40" t="s">
        <v>132</v>
      </c>
      <c r="C31" s="39" t="s">
        <v>132</v>
      </c>
      <c r="E31" s="819" t="s">
        <v>845</v>
      </c>
      <c r="F31" s="820"/>
      <c r="G31" s="820"/>
      <c r="H31" s="395" t="s">
        <v>132</v>
      </c>
      <c r="I31" s="817" t="s">
        <v>846</v>
      </c>
      <c r="J31" s="818"/>
    </row>
    <row r="33" spans="1:10" x14ac:dyDescent="0.25">
      <c r="A33" s="11" t="s">
        <v>13</v>
      </c>
      <c r="B33" s="11" t="s">
        <v>847</v>
      </c>
      <c r="C33" s="50"/>
    </row>
    <row r="34" spans="1:10" x14ac:dyDescent="0.25">
      <c r="B34" s="6" t="s">
        <v>848</v>
      </c>
      <c r="C34" s="89"/>
      <c r="E34" s="808"/>
      <c r="F34" s="809"/>
      <c r="G34" s="810"/>
      <c r="I34" s="808"/>
      <c r="J34" s="810"/>
    </row>
    <row r="35" spans="1:10" x14ac:dyDescent="0.25">
      <c r="B35" s="6" t="s">
        <v>805</v>
      </c>
      <c r="C35" s="89"/>
      <c r="E35" s="808"/>
      <c r="F35" s="809"/>
      <c r="G35" s="810"/>
      <c r="I35" s="808"/>
      <c r="J35" s="810"/>
    </row>
    <row r="36" spans="1:10" x14ac:dyDescent="0.25">
      <c r="B36" s="6" t="s">
        <v>849</v>
      </c>
      <c r="C36" s="89"/>
      <c r="E36" s="808"/>
      <c r="F36" s="809"/>
      <c r="G36" s="810"/>
      <c r="I36" s="808"/>
      <c r="J36" s="810"/>
    </row>
    <row r="37" spans="1:10" x14ac:dyDescent="0.25">
      <c r="B37" s="6" t="s">
        <v>824</v>
      </c>
      <c r="C37" s="89"/>
      <c r="E37" s="808"/>
      <c r="F37" s="809"/>
      <c r="G37" s="810"/>
      <c r="I37" s="808"/>
      <c r="J37" s="810"/>
    </row>
    <row r="38" spans="1:10" x14ac:dyDescent="0.25">
      <c r="B38" s="89"/>
      <c r="C38" s="89"/>
      <c r="E38" s="808"/>
      <c r="F38" s="809"/>
      <c r="G38" s="810"/>
      <c r="I38" s="808"/>
      <c r="J38" s="810"/>
    </row>
    <row r="39" spans="1:10" x14ac:dyDescent="0.25">
      <c r="B39" s="89"/>
      <c r="C39" s="89"/>
      <c r="E39" s="808"/>
      <c r="F39" s="809"/>
      <c r="G39" s="810"/>
      <c r="I39" s="808"/>
      <c r="J39" s="810"/>
    </row>
    <row r="40" spans="1:10" x14ac:dyDescent="0.25">
      <c r="I40" s="12"/>
      <c r="J40" s="12"/>
    </row>
    <row r="41" spans="1:10" ht="29.25" customHeight="1" x14ac:dyDescent="0.25">
      <c r="A41" s="394" t="s">
        <v>17</v>
      </c>
      <c r="B41" s="11" t="s">
        <v>437</v>
      </c>
      <c r="C41" s="86" t="s">
        <v>796</v>
      </c>
      <c r="D41" s="393"/>
      <c r="E41" s="811" t="s">
        <v>850</v>
      </c>
      <c r="F41" s="811"/>
      <c r="G41" s="811"/>
      <c r="H41" s="393"/>
      <c r="I41" s="812" t="s">
        <v>799</v>
      </c>
      <c r="J41" s="812"/>
    </row>
    <row r="42" spans="1:10" x14ac:dyDescent="0.25">
      <c r="B42" s="391"/>
      <c r="C42" s="392"/>
      <c r="E42" s="813"/>
      <c r="F42" s="814"/>
      <c r="G42" s="815"/>
      <c r="I42" s="813"/>
      <c r="J42" s="815"/>
    </row>
    <row r="43" spans="1:10" x14ac:dyDescent="0.25">
      <c r="B43" s="391"/>
      <c r="C43" s="89"/>
      <c r="E43" s="808"/>
      <c r="F43" s="809"/>
      <c r="G43" s="810"/>
      <c r="I43" s="808"/>
      <c r="J43" s="810"/>
    </row>
    <row r="44" spans="1:10" x14ac:dyDescent="0.25">
      <c r="B44" s="391"/>
      <c r="C44" s="89"/>
      <c r="E44" s="808"/>
      <c r="F44" s="809"/>
      <c r="G44" s="810"/>
      <c r="I44" s="808"/>
      <c r="J44" s="810"/>
    </row>
    <row r="45" spans="1:10" x14ac:dyDescent="0.25">
      <c r="B45" s="391"/>
      <c r="C45" s="89"/>
      <c r="E45" s="808"/>
      <c r="F45" s="809"/>
      <c r="G45" s="810"/>
      <c r="I45" s="808"/>
      <c r="J45" s="810"/>
    </row>
    <row r="46" spans="1:10" x14ac:dyDescent="0.25">
      <c r="B46" s="391"/>
      <c r="C46" s="89"/>
      <c r="E46" s="808"/>
      <c r="F46" s="809"/>
      <c r="G46" s="810"/>
      <c r="I46" s="808"/>
      <c r="J46" s="810"/>
    </row>
    <row r="49" spans="2:10" x14ac:dyDescent="0.25">
      <c r="B49" s="6" t="s">
        <v>101</v>
      </c>
    </row>
    <row r="50" spans="2:10" x14ac:dyDescent="0.25">
      <c r="B50" s="599"/>
      <c r="C50" s="600"/>
      <c r="D50" s="600"/>
      <c r="E50" s="600"/>
      <c r="F50" s="600"/>
      <c r="G50" s="600"/>
      <c r="H50" s="600"/>
      <c r="I50" s="600"/>
      <c r="J50" s="601"/>
    </row>
    <row r="51" spans="2:10" x14ac:dyDescent="0.25">
      <c r="B51" s="602"/>
      <c r="C51" s="603"/>
      <c r="D51" s="603"/>
      <c r="E51" s="603"/>
      <c r="F51" s="603"/>
      <c r="G51" s="603"/>
      <c r="H51" s="603"/>
      <c r="I51" s="603"/>
      <c r="J51" s="604"/>
    </row>
    <row r="52" spans="2:10" x14ac:dyDescent="0.25">
      <c r="B52" s="602"/>
      <c r="C52" s="603"/>
      <c r="D52" s="603"/>
      <c r="E52" s="603"/>
      <c r="F52" s="603"/>
      <c r="G52" s="603"/>
      <c r="H52" s="603"/>
      <c r="I52" s="603"/>
      <c r="J52" s="604"/>
    </row>
    <row r="53" spans="2:10" x14ac:dyDescent="0.25">
      <c r="B53" s="602"/>
      <c r="C53" s="603"/>
      <c r="D53" s="603"/>
      <c r="E53" s="603"/>
      <c r="F53" s="603"/>
      <c r="G53" s="603"/>
      <c r="H53" s="603"/>
      <c r="I53" s="603"/>
      <c r="J53" s="604"/>
    </row>
    <row r="54" spans="2:10" x14ac:dyDescent="0.25">
      <c r="B54" s="605"/>
      <c r="C54" s="606"/>
      <c r="D54" s="606"/>
      <c r="E54" s="606"/>
      <c r="F54" s="606"/>
      <c r="G54" s="606"/>
      <c r="H54" s="606"/>
      <c r="I54" s="606"/>
      <c r="J54" s="607"/>
    </row>
  </sheetData>
  <sheetProtection insertColumns="0" insertRows="0"/>
  <mergeCells count="73">
    <mergeCell ref="A1:J1"/>
    <mergeCell ref="A2:J2"/>
    <mergeCell ref="E4:G4"/>
    <mergeCell ref="I4:J4"/>
    <mergeCell ref="E5:G5"/>
    <mergeCell ref="I5:J5"/>
    <mergeCell ref="E6:G6"/>
    <mergeCell ref="I6:J6"/>
    <mergeCell ref="E7:G7"/>
    <mergeCell ref="I7:J7"/>
    <mergeCell ref="E8:G8"/>
    <mergeCell ref="I8:J8"/>
    <mergeCell ref="E9:G9"/>
    <mergeCell ref="I9:J9"/>
    <mergeCell ref="E10:G10"/>
    <mergeCell ref="I10:J10"/>
    <mergeCell ref="E11:G11"/>
    <mergeCell ref="I11:J11"/>
    <mergeCell ref="E12:G12"/>
    <mergeCell ref="I12:J12"/>
    <mergeCell ref="E13:G13"/>
    <mergeCell ref="E14:G14"/>
    <mergeCell ref="E15:G15"/>
    <mergeCell ref="I15:J15"/>
    <mergeCell ref="E16:G16"/>
    <mergeCell ref="I16:J16"/>
    <mergeCell ref="E17:G17"/>
    <mergeCell ref="I17:J17"/>
    <mergeCell ref="E20:G20"/>
    <mergeCell ref="I20:J20"/>
    <mergeCell ref="E21:G21"/>
    <mergeCell ref="I21:J21"/>
    <mergeCell ref="I22:J22"/>
    <mergeCell ref="I23:J23"/>
    <mergeCell ref="E24:G24"/>
    <mergeCell ref="I24:J24"/>
    <mergeCell ref="E25:G25"/>
    <mergeCell ref="I25:J25"/>
    <mergeCell ref="I26:J26"/>
    <mergeCell ref="I27:J27"/>
    <mergeCell ref="E28:G28"/>
    <mergeCell ref="I28:J28"/>
    <mergeCell ref="E29:G29"/>
    <mergeCell ref="I29:J29"/>
    <mergeCell ref="E30:G30"/>
    <mergeCell ref="I30:J30"/>
    <mergeCell ref="E31:G31"/>
    <mergeCell ref="I31:J31"/>
    <mergeCell ref="E34:G34"/>
    <mergeCell ref="I34:J34"/>
    <mergeCell ref="E35:G35"/>
    <mergeCell ref="I35:J35"/>
    <mergeCell ref="E36:G36"/>
    <mergeCell ref="I36:J36"/>
    <mergeCell ref="E37:G37"/>
    <mergeCell ref="I37:J37"/>
    <mergeCell ref="E38:G38"/>
    <mergeCell ref="I38:J38"/>
    <mergeCell ref="E39:G39"/>
    <mergeCell ref="I39:J39"/>
    <mergeCell ref="E41:G41"/>
    <mergeCell ref="I41:J41"/>
    <mergeCell ref="E42:G42"/>
    <mergeCell ref="I42:J42"/>
    <mergeCell ref="E43:G43"/>
    <mergeCell ref="I43:J43"/>
    <mergeCell ref="B50:J54"/>
    <mergeCell ref="E44:G44"/>
    <mergeCell ref="I44:J44"/>
    <mergeCell ref="E45:G45"/>
    <mergeCell ref="I45:J45"/>
    <mergeCell ref="E46:G46"/>
    <mergeCell ref="I46:J46"/>
  </mergeCells>
  <hyperlinks>
    <hyperlink ref="E5" r:id="rId1" xr:uid="{F8DF5EC5-3CF2-436F-B573-2CC8776621C6}"/>
    <hyperlink ref="E6" r:id="rId2" xr:uid="{A752F398-0CB0-4AB8-B7C6-2781F230B44F}"/>
    <hyperlink ref="E7" r:id="rId3" xr:uid="{39B59837-43F0-42C7-ACEC-6218092551CE}"/>
    <hyperlink ref="E8" r:id="rId4" xr:uid="{55E48265-9870-4316-8C71-D71C076D1CE2}"/>
    <hyperlink ref="E9" r:id="rId5" xr:uid="{E5A2FA05-A0C7-4D07-8E34-57D052FE42CF}"/>
    <hyperlink ref="E10" r:id="rId6" xr:uid="{92058CF6-FEA6-4FB5-A535-3C423700A9B8}"/>
    <hyperlink ref="E11" r:id="rId7" xr:uid="{9E53896A-E412-4083-A1DD-3C4DB83B4152}"/>
    <hyperlink ref="E12" r:id="rId8" xr:uid="{148AA932-63A1-4291-BA31-C0AF65E16AA1}"/>
    <hyperlink ref="E13" r:id="rId9" xr:uid="{4D1AA57A-ACFA-49B9-80BC-94E1AF50F28D}"/>
    <hyperlink ref="E14" r:id="rId10" xr:uid="{8970FD14-F0F1-425A-8E5E-86428A25F6DC}"/>
    <hyperlink ref="E20" r:id="rId11" xr:uid="{539EA8AB-BE4C-4DF4-92B6-BBE91B18D8BD}"/>
    <hyperlink ref="E21" r:id="rId12" xr:uid="{248DBEA8-29AA-44E9-B372-DD22C428B22C}"/>
    <hyperlink ref="E22" r:id="rId13" xr:uid="{9F428083-51EE-44E2-82DE-C8E375AD5FC9}"/>
    <hyperlink ref="E23" r:id="rId14" xr:uid="{E242FC34-7E86-4968-BD0E-099DBE0D429D}"/>
    <hyperlink ref="E24" r:id="rId15" xr:uid="{6299C2AD-4837-4697-92A7-44D71E292C45}"/>
    <hyperlink ref="E25" r:id="rId16" display="https://www.wmcc.edu/wp-content/uploads/2022/09/2022-2023-Handbook.pdf_x000a_Student Handbook (pg. 53)" xr:uid="{3BA7148C-4C43-4FFA-BF8E-15581EA3C564}"/>
    <hyperlink ref="E26" r:id="rId17" xr:uid="{89842EFB-1124-40E7-9878-92DCA46AE859}"/>
    <hyperlink ref="E27" r:id="rId18" xr:uid="{D5BE25DE-A94E-4B1D-B88D-5F0DC475EE0B}"/>
    <hyperlink ref="E28" r:id="rId19" xr:uid="{05F4E56A-8650-41E7-8A66-BBFA5BACFF76}"/>
    <hyperlink ref="E30" r:id="rId20" xr:uid="{343AC967-CF0B-41A1-820B-2FA44A0165CB}"/>
    <hyperlink ref="E31" r:id="rId21" xr:uid="{AD7AD3E5-6C6C-443F-AE8D-7D42C7FDD438}"/>
    <hyperlink ref="E25:G25" r:id="rId22" display="https://www.wmcc.edu/wp-content/uploads/2022/09/2022-2023-Handbook.pdf " xr:uid="{0720FDCC-FC4F-4E3F-A409-A53F2FCE5B57}"/>
  </hyperlinks>
  <pageMargins left="0.75" right="0.75" top="0.75" bottom="0.75" header="0.5" footer="0.5"/>
  <pageSetup orientation="portrait" r:id="rId23"/>
  <headerFooter alignWithMargins="0">
    <oddFooter>&amp;L&amp;"Garamond,Regular"Revised October 2018&amp;C&amp;"Garamond,Regular"22</oddFooter>
  </headerFooter>
  <legacyDrawing r:id="rId24"/>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9ED70-A686-4805-90CD-ED6212C50469}">
  <dimension ref="A1:I47"/>
  <sheetViews>
    <sheetView topLeftCell="A8" zoomScaleNormal="100" workbookViewId="0">
      <selection activeCell="G15" sqref="G15"/>
    </sheetView>
  </sheetViews>
  <sheetFormatPr defaultColWidth="9.109375" defaultRowHeight="13.2" x14ac:dyDescent="0.25"/>
  <cols>
    <col min="1" max="1" width="45.88671875" style="407" customWidth="1"/>
    <col min="2" max="2" width="36.5546875" style="407" customWidth="1"/>
    <col min="3" max="3" width="40.33203125" style="406" customWidth="1"/>
    <col min="4" max="4" width="29.44140625" style="6" customWidth="1"/>
    <col min="5" max="5" width="9.109375" style="6"/>
    <col min="6" max="6" width="30.88671875" style="6" bestFit="1" customWidth="1"/>
    <col min="7" max="7" width="38.109375" style="6" bestFit="1" customWidth="1"/>
    <col min="8" max="8" width="28.33203125" style="6" bestFit="1" customWidth="1"/>
    <col min="9" max="9" width="9.109375" style="6"/>
    <col min="10" max="10" width="35.33203125" style="6" bestFit="1" customWidth="1"/>
    <col min="11" max="11" width="32.44140625" style="6" bestFit="1" customWidth="1"/>
    <col min="12" max="12" width="83.6640625" style="6" bestFit="1" customWidth="1"/>
    <col min="13" max="14" width="9.109375" style="6"/>
    <col min="15" max="15" width="39.44140625" style="6" bestFit="1" customWidth="1"/>
    <col min="16" max="18" width="9.109375" style="6"/>
    <col min="19" max="19" width="26.109375" style="6" bestFit="1" customWidth="1"/>
    <col min="20" max="21" width="9.109375" style="6"/>
    <col min="22" max="22" width="68" style="6" bestFit="1" customWidth="1"/>
    <col min="23" max="29" width="9.109375" style="6"/>
    <col min="30" max="30" width="28.5546875" style="6" bestFit="1" customWidth="1"/>
    <col min="31" max="31" width="55" style="6" bestFit="1" customWidth="1"/>
    <col min="32" max="36" width="9.109375" style="6"/>
    <col min="37" max="37" width="83.6640625" style="6" bestFit="1" customWidth="1"/>
    <col min="38" max="16384" width="9.109375" style="6"/>
  </cols>
  <sheetData>
    <row r="1" spans="1:9" ht="15.6" x14ac:dyDescent="0.3">
      <c r="A1" s="588" t="s">
        <v>793</v>
      </c>
      <c r="B1" s="588"/>
      <c r="C1" s="446"/>
      <c r="D1" s="29"/>
      <c r="E1" s="29"/>
      <c r="F1" s="29"/>
      <c r="G1" s="29"/>
      <c r="H1" s="29"/>
      <c r="I1" s="29"/>
    </row>
    <row r="2" spans="1:9" ht="15.6" x14ac:dyDescent="0.25">
      <c r="A2" s="834" t="s">
        <v>851</v>
      </c>
      <c r="B2" s="834"/>
    </row>
    <row r="3" spans="1:9" ht="17.399999999999999" x14ac:dyDescent="0.3">
      <c r="A3" s="445"/>
      <c r="B3" s="444"/>
    </row>
    <row r="4" spans="1:9" ht="26.4" x14ac:dyDescent="0.25">
      <c r="A4" s="86" t="s">
        <v>852</v>
      </c>
      <c r="B4" s="86" t="s">
        <v>853</v>
      </c>
      <c r="C4" s="443" t="s">
        <v>854</v>
      </c>
    </row>
    <row r="5" spans="1:9" s="415" customFormat="1" ht="26.4" x14ac:dyDescent="0.3">
      <c r="A5" s="442" t="s">
        <v>855</v>
      </c>
      <c r="B5" s="418" t="s">
        <v>856</v>
      </c>
      <c r="C5" s="441" t="s">
        <v>857</v>
      </c>
    </row>
    <row r="6" spans="1:9" s="415" customFormat="1" ht="48.75" customHeight="1" x14ac:dyDescent="0.3">
      <c r="A6" s="442" t="s">
        <v>858</v>
      </c>
      <c r="B6" s="418" t="s">
        <v>859</v>
      </c>
      <c r="C6" s="414"/>
    </row>
    <row r="7" spans="1:9" s="415" customFormat="1" ht="47.25" customHeight="1" x14ac:dyDescent="0.3">
      <c r="A7" s="442" t="s">
        <v>858</v>
      </c>
      <c r="B7" s="418" t="s">
        <v>860</v>
      </c>
      <c r="C7" s="441" t="s">
        <v>861</v>
      </c>
    </row>
    <row r="8" spans="1:9" s="434" customFormat="1" ht="198" x14ac:dyDescent="0.3">
      <c r="A8" s="440" t="s">
        <v>862</v>
      </c>
      <c r="B8" s="439" t="s">
        <v>863</v>
      </c>
      <c r="C8" s="414" t="s">
        <v>864</v>
      </c>
    </row>
    <row r="9" spans="1:9" s="434" customFormat="1" ht="48.75" customHeight="1" x14ac:dyDescent="0.3">
      <c r="A9" s="427" t="s">
        <v>865</v>
      </c>
      <c r="B9" s="429" t="s">
        <v>866</v>
      </c>
      <c r="C9" s="438" t="s">
        <v>867</v>
      </c>
    </row>
    <row r="10" spans="1:9" s="434" customFormat="1" ht="55.5" customHeight="1" x14ac:dyDescent="0.3">
      <c r="A10" s="437" t="s">
        <v>865</v>
      </c>
      <c r="B10" s="436" t="s">
        <v>868</v>
      </c>
      <c r="C10" s="435" t="s">
        <v>869</v>
      </c>
    </row>
    <row r="11" spans="1:9" s="415" customFormat="1" ht="39.6" x14ac:dyDescent="0.25">
      <c r="A11" s="427" t="s">
        <v>870</v>
      </c>
      <c r="B11" s="433" t="s">
        <v>871</v>
      </c>
      <c r="C11" s="432" t="s">
        <v>872</v>
      </c>
    </row>
    <row r="12" spans="1:9" s="415" customFormat="1" x14ac:dyDescent="0.25">
      <c r="A12" s="427" t="s">
        <v>870</v>
      </c>
      <c r="B12" s="431" t="s">
        <v>873</v>
      </c>
      <c r="C12" s="430" t="s">
        <v>874</v>
      </c>
    </row>
    <row r="13" spans="1:9" s="415" customFormat="1" ht="39.6" x14ac:dyDescent="0.3">
      <c r="A13" s="427" t="s">
        <v>875</v>
      </c>
      <c r="B13" s="429" t="s">
        <v>871</v>
      </c>
      <c r="C13" s="428" t="s">
        <v>876</v>
      </c>
    </row>
    <row r="14" spans="1:9" s="415" customFormat="1" ht="66" x14ac:dyDescent="0.3">
      <c r="A14" s="427" t="s">
        <v>877</v>
      </c>
      <c r="B14" s="426" t="s">
        <v>878</v>
      </c>
      <c r="C14" s="425" t="s">
        <v>879</v>
      </c>
    </row>
    <row r="15" spans="1:9" s="415" customFormat="1" ht="184.8" x14ac:dyDescent="0.25">
      <c r="A15" s="424" t="s">
        <v>880</v>
      </c>
      <c r="B15" s="423" t="s">
        <v>881</v>
      </c>
      <c r="C15" s="422" t="s">
        <v>882</v>
      </c>
    </row>
    <row r="16" spans="1:9" s="415" customFormat="1" ht="30" customHeight="1" x14ac:dyDescent="0.3">
      <c r="A16" s="832" t="s">
        <v>883</v>
      </c>
      <c r="B16" s="833"/>
      <c r="C16" s="421"/>
    </row>
    <row r="17" spans="1:4" s="415" customFormat="1" ht="26.4" x14ac:dyDescent="0.3">
      <c r="A17" s="411" t="s">
        <v>884</v>
      </c>
      <c r="B17" s="420" t="s">
        <v>885</v>
      </c>
      <c r="C17" s="414"/>
    </row>
    <row r="18" spans="1:4" s="415" customFormat="1" ht="39.6" x14ac:dyDescent="0.3">
      <c r="A18" s="417" t="s">
        <v>886</v>
      </c>
      <c r="B18" s="418" t="s">
        <v>887</v>
      </c>
      <c r="C18" s="414"/>
      <c r="D18" s="419" t="s">
        <v>888</v>
      </c>
    </row>
    <row r="19" spans="1:4" s="415" customFormat="1" ht="45.6" customHeight="1" x14ac:dyDescent="0.3">
      <c r="A19" s="417"/>
      <c r="B19" s="418" t="s">
        <v>64</v>
      </c>
      <c r="C19" s="414"/>
    </row>
    <row r="20" spans="1:4" s="415" customFormat="1" x14ac:dyDescent="0.3">
      <c r="A20" s="417"/>
      <c r="B20" s="416"/>
      <c r="C20" s="414"/>
    </row>
    <row r="21" spans="1:4" s="415" customFormat="1" x14ac:dyDescent="0.3">
      <c r="A21" s="417"/>
      <c r="B21" s="416"/>
      <c r="C21" s="414"/>
    </row>
    <row r="22" spans="1:4" s="415" customFormat="1" x14ac:dyDescent="0.3">
      <c r="A22" s="417"/>
      <c r="B22" s="416"/>
      <c r="C22" s="414"/>
    </row>
    <row r="23" spans="1:4" x14ac:dyDescent="0.25">
      <c r="A23" s="413"/>
      <c r="B23" s="412"/>
      <c r="C23" s="414"/>
    </row>
    <row r="24" spans="1:4" x14ac:dyDescent="0.25">
      <c r="A24" s="413"/>
      <c r="B24" s="412"/>
      <c r="C24" s="414"/>
    </row>
    <row r="25" spans="1:4" x14ac:dyDescent="0.25">
      <c r="A25" s="413"/>
      <c r="B25" s="412"/>
      <c r="C25" s="414"/>
    </row>
    <row r="26" spans="1:4" x14ac:dyDescent="0.25">
      <c r="A26" s="413"/>
      <c r="B26" s="412"/>
      <c r="C26" s="414"/>
    </row>
    <row r="27" spans="1:4" x14ac:dyDescent="0.25">
      <c r="A27" s="413"/>
      <c r="B27" s="412"/>
      <c r="C27" s="414"/>
    </row>
    <row r="28" spans="1:4" x14ac:dyDescent="0.25">
      <c r="A28" s="413"/>
      <c r="B28" s="412"/>
      <c r="C28" s="414"/>
    </row>
    <row r="29" spans="1:4" x14ac:dyDescent="0.25">
      <c r="A29" s="413"/>
      <c r="B29" s="412"/>
      <c r="C29" s="414"/>
    </row>
    <row r="30" spans="1:4" x14ac:dyDescent="0.25">
      <c r="A30" s="413"/>
      <c r="B30" s="412"/>
      <c r="C30" s="414"/>
    </row>
    <row r="31" spans="1:4" x14ac:dyDescent="0.25">
      <c r="A31" s="413"/>
      <c r="B31" s="412"/>
      <c r="C31" s="408"/>
    </row>
    <row r="32" spans="1:4" x14ac:dyDescent="0.25">
      <c r="A32" s="413"/>
      <c r="B32" s="412"/>
      <c r="C32" s="408"/>
    </row>
    <row r="33" spans="1:3" x14ac:dyDescent="0.25">
      <c r="A33" s="413"/>
      <c r="B33" s="412"/>
      <c r="C33" s="408"/>
    </row>
    <row r="34" spans="1:3" x14ac:dyDescent="0.25">
      <c r="A34" s="413"/>
      <c r="B34" s="412"/>
      <c r="C34" s="408"/>
    </row>
    <row r="35" spans="1:3" x14ac:dyDescent="0.25">
      <c r="A35" s="413"/>
      <c r="B35" s="412"/>
      <c r="C35" s="408"/>
    </row>
    <row r="36" spans="1:3" x14ac:dyDescent="0.25">
      <c r="A36" s="413"/>
      <c r="B36" s="412"/>
      <c r="C36" s="408"/>
    </row>
    <row r="37" spans="1:3" x14ac:dyDescent="0.25">
      <c r="A37" s="413"/>
      <c r="B37" s="412"/>
      <c r="C37" s="408"/>
    </row>
    <row r="38" spans="1:3" x14ac:dyDescent="0.25">
      <c r="C38" s="408"/>
    </row>
    <row r="39" spans="1:3" x14ac:dyDescent="0.25">
      <c r="A39" s="411" t="s">
        <v>889</v>
      </c>
      <c r="B39" s="410"/>
      <c r="C39" s="408"/>
    </row>
    <row r="40" spans="1:3" x14ac:dyDescent="0.25">
      <c r="A40" s="205" t="s">
        <v>890</v>
      </c>
      <c r="B40" s="409"/>
      <c r="C40" s="408"/>
    </row>
    <row r="41" spans="1:3" x14ac:dyDescent="0.25">
      <c r="A41" s="205" t="s">
        <v>891</v>
      </c>
      <c r="B41" s="409"/>
      <c r="C41" s="408"/>
    </row>
    <row r="42" spans="1:3" x14ac:dyDescent="0.25">
      <c r="A42" s="38"/>
      <c r="C42" s="408"/>
    </row>
    <row r="43" spans="1:3" x14ac:dyDescent="0.25">
      <c r="A43" s="6" t="s">
        <v>101</v>
      </c>
      <c r="B43" s="38"/>
      <c r="C43" s="408"/>
    </row>
    <row r="44" spans="1:3" x14ac:dyDescent="0.25">
      <c r="A44" s="599"/>
      <c r="B44" s="601"/>
      <c r="C44" s="408"/>
    </row>
    <row r="45" spans="1:3" x14ac:dyDescent="0.25">
      <c r="A45" s="602"/>
      <c r="B45" s="604"/>
      <c r="C45" s="408"/>
    </row>
    <row r="46" spans="1:3" x14ac:dyDescent="0.25">
      <c r="A46" s="602"/>
      <c r="B46" s="604"/>
      <c r="C46" s="408"/>
    </row>
    <row r="47" spans="1:3" x14ac:dyDescent="0.25">
      <c r="A47" s="605"/>
      <c r="B47" s="607"/>
      <c r="C47" s="408"/>
    </row>
  </sheetData>
  <sheetProtection insertColumns="0" insertRows="0"/>
  <mergeCells count="4">
    <mergeCell ref="A44:B47"/>
    <mergeCell ref="A16:B16"/>
    <mergeCell ref="A1:B1"/>
    <mergeCell ref="A2:B2"/>
  </mergeCells>
  <hyperlinks>
    <hyperlink ref="B5" r:id="rId1" display="https://www.wmcc.edu/contact/" xr:uid="{CE9689CB-408C-4311-B2C5-CE1126096BEA}"/>
    <hyperlink ref="B10" r:id="rId2" xr:uid="{C948B58D-636E-4C4A-9DF6-64337BDEA9E2}"/>
    <hyperlink ref="B11" r:id="rId3" xr:uid="{2E847EC9-BCD5-4A4E-895C-355386326E86}"/>
    <hyperlink ref="B14" r:id="rId4" display="https://www.wmcc.edu/wp-content/uploads/2022/09/2022-2023-Handbook.pdf_x000a_Student handbook: p 48 STUDENT CODE OF CONDUCT AND JUDICIAL PROCESS_x000a_pg 53 student handbook" xr:uid="{C11463FD-B6E5-4A75-9E51-73799355B827}"/>
    <hyperlink ref="B18" r:id="rId5" xr:uid="{767A0EFF-ACB2-4937-A1A2-03CFC8A18947}"/>
    <hyperlink ref="B19" r:id="rId6" xr:uid="{AE9C75C6-4FB8-4771-BBEC-91BBF0053CA8}"/>
    <hyperlink ref="B8" r:id="rId7" display="https://catalog.wmcc.edu/_x000a_Admissions Policy for Students with Disabilities (p. 28)_x000a_Admissions Policy for Homeschool Students (p.28)_x000a_Change of Major &amp; Dual Majors (p.28)_x000a_Criminal Background Checks (p. 29)_x000a_Dual Admission with University System of NH (p. 29)" xr:uid="{4E2FDA3A-7901-4F75-BDAF-BF301336C83A}"/>
    <hyperlink ref="B7" r:id="rId8" display="https://www.wmcc.edu/current-students/sis-logging-in/" xr:uid="{C82184AB-19A3-4C14-9A29-4E6733B60E27}"/>
    <hyperlink ref="B6" r:id="rId9" xr:uid="{4C30C8B0-091A-4730-A30F-EAFD78626133}"/>
    <hyperlink ref="B9" r:id="rId10" xr:uid="{504306FF-AC98-42C6-9A2E-B420C5973817}"/>
    <hyperlink ref="B12" r:id="rId11" xr:uid="{83D0838E-47AA-47C6-8719-756F5AE5C013}"/>
    <hyperlink ref="B13" r:id="rId12" xr:uid="{23327541-8135-482E-B59E-DFEF3C53BD8B}"/>
  </hyperlinks>
  <pageMargins left="0.75" right="0.75" top="0.75" bottom="0.47" header="0.5" footer="0.32"/>
  <pageSetup orientation="portrait" r:id="rId13"/>
  <headerFooter alignWithMargins="0">
    <oddFooter>&amp;L&amp;"Garamond,Regular"Revised October 2018&amp;C&amp;"Garamond,Regular"23</oddFooter>
  </headerFooter>
  <drawing r:id="rId1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F1DA5-C18C-4AF9-8FA7-295E2B4D93D0}">
  <dimension ref="A1:C37"/>
  <sheetViews>
    <sheetView topLeftCell="A16" zoomScaleNormal="100" workbookViewId="0">
      <selection activeCell="B20" sqref="B20"/>
    </sheetView>
  </sheetViews>
  <sheetFormatPr defaultColWidth="9.109375" defaultRowHeight="13.2" x14ac:dyDescent="0.25"/>
  <cols>
    <col min="1" max="1" width="37.6640625" style="407" customWidth="1"/>
    <col min="2" max="2" width="60.6640625" style="407" customWidth="1"/>
    <col min="3" max="3" width="36.88671875" style="38" customWidth="1"/>
    <col min="4" max="16384" width="9.109375" style="6"/>
  </cols>
  <sheetData>
    <row r="1" spans="1:3" ht="15.6" x14ac:dyDescent="0.25">
      <c r="A1" s="834" t="s">
        <v>793</v>
      </c>
      <c r="B1" s="834"/>
    </row>
    <row r="2" spans="1:3" ht="15.6" x14ac:dyDescent="0.25">
      <c r="A2" s="834" t="s">
        <v>892</v>
      </c>
      <c r="B2" s="834"/>
    </row>
    <row r="3" spans="1:3" ht="17.399999999999999" x14ac:dyDescent="0.3">
      <c r="A3" s="445"/>
      <c r="B3" s="444"/>
    </row>
    <row r="4" spans="1:3" x14ac:dyDescent="0.25">
      <c r="A4" s="462" t="s">
        <v>852</v>
      </c>
      <c r="B4" s="461" t="s">
        <v>54</v>
      </c>
      <c r="C4" s="443" t="s">
        <v>854</v>
      </c>
    </row>
    <row r="5" spans="1:3" x14ac:dyDescent="0.25">
      <c r="A5" s="453" t="s">
        <v>893</v>
      </c>
      <c r="B5" s="460" t="s">
        <v>894</v>
      </c>
      <c r="C5" s="450"/>
    </row>
    <row r="6" spans="1:3" ht="349.2" customHeight="1" x14ac:dyDescent="0.25">
      <c r="A6" s="449" t="s">
        <v>895</v>
      </c>
      <c r="B6" s="457" t="s">
        <v>812</v>
      </c>
      <c r="C6" s="459" t="s">
        <v>896</v>
      </c>
    </row>
    <row r="7" spans="1:3" ht="204.6" customHeight="1" x14ac:dyDescent="0.25">
      <c r="A7" s="449" t="s">
        <v>897</v>
      </c>
      <c r="B7" s="451" t="s">
        <v>898</v>
      </c>
      <c r="C7" s="450" t="s">
        <v>899</v>
      </c>
    </row>
    <row r="8" spans="1:3" ht="104.4" customHeight="1" x14ac:dyDescent="0.25">
      <c r="A8" s="449" t="s">
        <v>900</v>
      </c>
      <c r="B8" s="448" t="s">
        <v>901</v>
      </c>
      <c r="C8" s="447" t="s">
        <v>902</v>
      </c>
    </row>
    <row r="9" spans="1:3" ht="92.4" x14ac:dyDescent="0.25">
      <c r="A9" s="449" t="s">
        <v>903</v>
      </c>
      <c r="B9" s="448" t="s">
        <v>904</v>
      </c>
      <c r="C9" s="447" t="s">
        <v>905</v>
      </c>
    </row>
    <row r="10" spans="1:3" ht="52.8" x14ac:dyDescent="0.25">
      <c r="A10" s="449" t="s">
        <v>906</v>
      </c>
      <c r="B10" s="448" t="s">
        <v>907</v>
      </c>
      <c r="C10" s="450" t="s">
        <v>908</v>
      </c>
    </row>
    <row r="11" spans="1:3" ht="187.2" customHeight="1" x14ac:dyDescent="0.25">
      <c r="A11" s="449" t="s">
        <v>909</v>
      </c>
      <c r="B11" s="457" t="s">
        <v>910</v>
      </c>
      <c r="C11" s="430" t="s">
        <v>911</v>
      </c>
    </row>
    <row r="12" spans="1:3" ht="95.4" customHeight="1" x14ac:dyDescent="0.25">
      <c r="A12" s="449" t="s">
        <v>912</v>
      </c>
      <c r="B12" s="448" t="s">
        <v>913</v>
      </c>
      <c r="C12" s="459"/>
    </row>
    <row r="13" spans="1:3" ht="28.95" customHeight="1" x14ac:dyDescent="0.25">
      <c r="A13" s="453" t="s">
        <v>914</v>
      </c>
      <c r="B13" s="448" t="s">
        <v>915</v>
      </c>
      <c r="C13" s="450"/>
    </row>
    <row r="14" spans="1:3" ht="198" x14ac:dyDescent="0.25">
      <c r="A14" s="449" t="s">
        <v>916</v>
      </c>
      <c r="B14" s="448" t="s">
        <v>917</v>
      </c>
      <c r="C14" s="450" t="s">
        <v>918</v>
      </c>
    </row>
    <row r="15" spans="1:3" ht="26.4" x14ac:dyDescent="0.25">
      <c r="A15" s="449" t="s">
        <v>919</v>
      </c>
      <c r="B15" s="448" t="s">
        <v>812</v>
      </c>
      <c r="C15" s="450" t="s">
        <v>920</v>
      </c>
    </row>
    <row r="16" spans="1:3" ht="198" x14ac:dyDescent="0.25">
      <c r="A16" s="449" t="s">
        <v>921</v>
      </c>
      <c r="B16" s="458" t="s">
        <v>922</v>
      </c>
      <c r="C16" s="450" t="s">
        <v>923</v>
      </c>
    </row>
    <row r="17" spans="1:3" ht="145.19999999999999" x14ac:dyDescent="0.25">
      <c r="A17" s="449" t="s">
        <v>924</v>
      </c>
      <c r="B17" s="448" t="s">
        <v>925</v>
      </c>
      <c r="C17" s="450"/>
    </row>
    <row r="18" spans="1:3" ht="66" x14ac:dyDescent="0.25">
      <c r="A18" s="453" t="s">
        <v>926</v>
      </c>
      <c r="B18" s="448" t="s">
        <v>927</v>
      </c>
      <c r="C18" s="450"/>
    </row>
    <row r="19" spans="1:3" ht="52.8" x14ac:dyDescent="0.25">
      <c r="A19" s="453" t="s">
        <v>928</v>
      </c>
      <c r="B19" s="448" t="s">
        <v>929</v>
      </c>
      <c r="C19" s="450"/>
    </row>
    <row r="20" spans="1:3" ht="409.6" x14ac:dyDescent="0.25">
      <c r="A20" s="453" t="s">
        <v>930</v>
      </c>
      <c r="B20" s="448" t="s">
        <v>931</v>
      </c>
      <c r="C20" s="450"/>
    </row>
    <row r="21" spans="1:3" ht="31.95" customHeight="1" x14ac:dyDescent="0.25">
      <c r="A21" s="453" t="s">
        <v>932</v>
      </c>
      <c r="B21" s="448" t="s">
        <v>933</v>
      </c>
      <c r="C21" s="450"/>
    </row>
    <row r="22" spans="1:3" ht="198.6" customHeight="1" x14ac:dyDescent="0.25">
      <c r="A22" s="449" t="s">
        <v>934</v>
      </c>
      <c r="B22" s="456" t="s">
        <v>935</v>
      </c>
      <c r="C22" s="450" t="s">
        <v>936</v>
      </c>
    </row>
    <row r="23" spans="1:3" ht="79.2" x14ac:dyDescent="0.25">
      <c r="A23" s="449" t="s">
        <v>937</v>
      </c>
      <c r="B23" s="448" t="s">
        <v>938</v>
      </c>
      <c r="C23" s="447" t="s">
        <v>939</v>
      </c>
    </row>
    <row r="24" spans="1:3" ht="105.6" x14ac:dyDescent="0.25">
      <c r="A24" s="449" t="s">
        <v>940</v>
      </c>
      <c r="B24" s="448" t="s">
        <v>941</v>
      </c>
      <c r="C24" s="447" t="s">
        <v>942</v>
      </c>
    </row>
    <row r="25" spans="1:3" ht="66" x14ac:dyDescent="0.25">
      <c r="A25" s="449" t="s">
        <v>943</v>
      </c>
      <c r="B25" s="448" t="s">
        <v>944</v>
      </c>
      <c r="C25" s="447" t="s">
        <v>945</v>
      </c>
    </row>
    <row r="26" spans="1:3" ht="156" customHeight="1" x14ac:dyDescent="0.25">
      <c r="A26" s="449" t="s">
        <v>946</v>
      </c>
      <c r="B26" s="456" t="s">
        <v>947</v>
      </c>
      <c r="C26" s="450" t="s">
        <v>948</v>
      </c>
    </row>
    <row r="27" spans="1:3" ht="117.6" customHeight="1" x14ac:dyDescent="0.25">
      <c r="A27" s="449" t="s">
        <v>949</v>
      </c>
      <c r="B27" s="456" t="s">
        <v>950</v>
      </c>
      <c r="C27" s="430" t="s">
        <v>951</v>
      </c>
    </row>
    <row r="28" spans="1:3" ht="14.1" customHeight="1" x14ac:dyDescent="0.25">
      <c r="A28" s="453" t="s">
        <v>952</v>
      </c>
      <c r="B28" s="448" t="s">
        <v>953</v>
      </c>
      <c r="C28" s="450"/>
    </row>
    <row r="29" spans="1:3" ht="66" x14ac:dyDescent="0.25">
      <c r="A29" s="453" t="s">
        <v>954</v>
      </c>
      <c r="B29" s="448" t="s">
        <v>955</v>
      </c>
      <c r="C29" s="450"/>
    </row>
    <row r="30" spans="1:3" ht="99" customHeight="1" x14ac:dyDescent="0.25">
      <c r="A30" s="449" t="s">
        <v>956</v>
      </c>
      <c r="B30" s="457" t="s">
        <v>957</v>
      </c>
      <c r="C30" s="450" t="s">
        <v>958</v>
      </c>
    </row>
    <row r="31" spans="1:3" ht="24" x14ac:dyDescent="0.25">
      <c r="A31" s="453" t="s">
        <v>959</v>
      </c>
      <c r="B31" s="456"/>
      <c r="C31" s="454" t="s">
        <v>960</v>
      </c>
    </row>
    <row r="32" spans="1:3" ht="27.6" customHeight="1" x14ac:dyDescent="0.25">
      <c r="A32" s="453" t="s">
        <v>961</v>
      </c>
      <c r="B32" s="455"/>
      <c r="C32" s="454" t="s">
        <v>960</v>
      </c>
    </row>
    <row r="33" spans="1:3" ht="26.4" x14ac:dyDescent="0.25">
      <c r="A33" s="453" t="s">
        <v>962</v>
      </c>
      <c r="B33" s="452" t="s">
        <v>871</v>
      </c>
      <c r="C33" s="450" t="s">
        <v>963</v>
      </c>
    </row>
    <row r="34" spans="1:3" ht="68.400000000000006" customHeight="1" x14ac:dyDescent="0.25">
      <c r="A34" s="449" t="s">
        <v>964</v>
      </c>
      <c r="B34" s="451" t="s">
        <v>965</v>
      </c>
      <c r="C34" s="450"/>
    </row>
    <row r="35" spans="1:3" ht="52.8" x14ac:dyDescent="0.25">
      <c r="A35" s="449" t="s">
        <v>966</v>
      </c>
      <c r="B35" s="448" t="s">
        <v>967</v>
      </c>
      <c r="C35" s="450"/>
    </row>
    <row r="36" spans="1:3" ht="105.6" x14ac:dyDescent="0.25">
      <c r="A36" s="449" t="s">
        <v>968</v>
      </c>
      <c r="B36" s="448" t="s">
        <v>969</v>
      </c>
      <c r="C36" s="447" t="s">
        <v>970</v>
      </c>
    </row>
    <row r="37" spans="1:3" ht="39.6" x14ac:dyDescent="0.25">
      <c r="A37" s="449" t="s">
        <v>971</v>
      </c>
      <c r="B37" s="448" t="s">
        <v>972</v>
      </c>
      <c r="C37" s="447" t="s">
        <v>973</v>
      </c>
    </row>
  </sheetData>
  <sheetProtection insertColumns="0" insertRows="0"/>
  <mergeCells count="2">
    <mergeCell ref="A1:B1"/>
    <mergeCell ref="A2:B2"/>
  </mergeCells>
  <hyperlinks>
    <hyperlink ref="B5" r:id="rId1" xr:uid="{1E7D5969-F6C3-4659-8303-1E989070BDD9}"/>
    <hyperlink ref="B8" r:id="rId2" display="https://www.wmcc.edu/about/mission/" xr:uid="{74B992BC-AFC5-4844-B77A-9F26E3696877}"/>
    <hyperlink ref="B9" r:id="rId3" display="https://catalog.wmcc.edu/the-educated-person" xr:uid="{9CCF5766-0DA0-433C-983B-9A722DC08FEC}"/>
    <hyperlink ref="B19" r:id="rId4" display="https://www.wmcc.edu/academics/course-schedules/" xr:uid="{BCF6422B-E759-4C9E-B495-1ABC9BBEC3D6}"/>
    <hyperlink ref="B18" r:id="rId5" display="https://www.wmcc.edu/programs/" xr:uid="{DC6EA415-F1B4-48F6-BA36-2A386B55CF52}"/>
    <hyperlink ref="B17" r:id="rId6" display="https://www.wmcc.edu/current-students/academic-forms/_x000a__x000a_" xr:uid="{10731BE9-A54C-49A2-A65E-6D1D6CD60E7C}"/>
    <hyperlink ref="B14" r:id="rId7" display="https://www.wmcc.edu/affordability/college-expenses/" xr:uid="{F586C115-942A-4533-B3B0-97236CF52072}"/>
    <hyperlink ref="B6" r:id="rId8" display="https://www.wmcc.edu/wp-content/uploads/2022/09/2022-2023-Handbook.pdf _x000a__x000a_Pg. 6-Academic Honesty_x000a_Pg. 16 Accident, Injury or Illness_x000a_Pg. 27-Affirmative Action_x000a_Pg. 44- Alcohol &amp; Drug Policy (look into this) not a policy only contact info_x000a_Pg. 27- American with Disabilities Act_x000a_Pg. 40- Campus Secutity Policy_x000a_Pg. 16- Cancelation of Classes_x000a_Pg. 43- Class and Lab Safety_x000a_Pg. 8 - Computer Use_x000a_Pg. 16- Conduct and General Regulations_x000a_Pg. 17- Dress Code_x000a_Pg. 2- Family Educational Rights &amp; Privacy Act (FERPA)_x000a_Pg. 43- Hazing Policy_x000a_Pg. 55- Judicial Committee_x000a_Pg. 48- Judicial Policies and Procedures_x000a_Pg. 11- Medical Leave of Absence_x000a_Pg. 27- Non-Discrimination Policy_x000a_Pg. 47- Sexual and Domestic Violence_x000a_Pg. 48- Student Code of Conduct_x000a_Pg. 52- Student Disciplinary Standards_x000a_Pg. 19- Students with Disabilities_x000a_Pg. 59- Student Rights_x000a__x000a__x000a_" xr:uid="{35C5E390-663E-470D-BE57-B27F475347E6}"/>
    <hyperlink ref="B10" r:id="rId9" display="https://catalog.wmcc.edu/   Pg. 6-Accreditation_x000a_https://www.wmcc.edu/wp-content/uploads/2022/09/2022-2023-Handbook.pdf   Pg. 1-Accreditation_x000a_" xr:uid="{93E2F9DD-9C70-40A8-9E43-9C5D3277AF67}"/>
    <hyperlink ref="B11" r:id="rId10" display="https://catalog.wmcc.edu/sites/default/files/pdf/pdf_generator/20222023-academic-catalog.pdf?1660325852_x000a__x000a__x000a_Pg. 7 -Staff Directories_x000a_Pg. 14 Academic Policies and Procedures_x000a_Pg. 28 Admissions Policy for Students with Disabilities_x000a_Pg. 28 Admissions Policy for Homeschool Students_x000a_Pg.28 Applications Procedures_x000a_Pg. 20 Attendance _x000a_Pg. 24 Course Registration_x000a_Pg. 11 Enrollment_x000a_Pg. ?? Preadmission Recommendations_x000a_Pg. Readmission to College_x000a_Pg. Transfer Applicants_x000a__x000a_" xr:uid="{67D765C8-5CC0-4262-AD0B-26EBA72ADEA7}"/>
    <hyperlink ref="B7" r:id="rId11" display="https://catalog.wmcc.edu/sites/default/files/pdf/pdf_generator/20222023-academic-catalog.pdf?1660325852" xr:uid="{A5DC56D3-B2A2-4224-ADC4-795AC95796B3}"/>
    <hyperlink ref="B12" r:id="rId12" display="https://catalog.wmcc.edu/sites/default/files/pdf/pdf_generator/20222023-academic-catalog.pdf?1660325852_x000a_Pg. 14- Academic Policies and Procedures_x000a_Pg. 30 College Transfers/Transfer Applicants/Transfer Credit_x000a_" xr:uid="{88A0E172-E8D6-4D1F-AF06-CBEEBFA2F017}"/>
    <hyperlink ref="B13" r:id="rId13" display="https://www.wmcc.edu/consumer-information/_x000a__x000a_" xr:uid="{A39A9CFD-24AC-4536-8000-311112E4AD71}"/>
    <hyperlink ref="B15" r:id="rId14" display="https://www.wmcc.edu/wp-content/uploads/2022/09/2022-2023-Handbook.pdf_x000a__x000a_Pg. 9 Conduct &amp; General Regulations_x000a_Pg. 48 Student Code of Conduct_x000a__x000a__x000a__x000a_" xr:uid="{40F10214-EB63-42BC-9B6A-C33DB224BDF1}"/>
    <hyperlink ref="B20" r:id="rId15" display="https://www.wmcc.edu/academics/high-school-cte-programs/running-start-program/_x000a_" xr:uid="{11902DC6-E13F-4789-9FCB-F22B8FB69DF5}"/>
    <hyperlink ref="B23" r:id="rId16" display="https://www.wmcc.edu/directory/_x000a_" xr:uid="{C7E30419-EB12-4238-AC19-E0BD366D7C51}"/>
    <hyperlink ref="B24" r:id="rId17" display="https://catalog.wmcc.edu/sites/default/files/pdf/pdf_generator/20222023-academic-catalog.pdf?1660325852_x000a_Pg. 6 Administration" xr:uid="{40DA3A50-2769-400B-8B83-F375E99A03D7}"/>
    <hyperlink ref="B25" r:id="rId18" display="https://www.ccsnh.edu/board-of-trustees/" xr:uid="{29E85D57-DCF6-409D-8E2E-9B6EBE4CFAB4}"/>
    <hyperlink ref="B21" r:id="rId19" xr:uid="{8973C88A-FDE8-4607-9400-41DDF1AD8E52}"/>
    <hyperlink ref="B28" r:id="rId20" xr:uid="{12E75280-139A-4D24-AEB1-E453921E40D6}"/>
    <hyperlink ref="B29" r:id="rId21" display="https://www.wmcc.edu/about/who-we-are/" xr:uid="{495DA02E-EF27-49A1-8C51-B2C6DDB47B5B}"/>
    <hyperlink ref="B30" r:id="rId22" display="https://www.wmcc.edu/student-experience/services-at-a-glance/" xr:uid="{1C321A98-6B73-4E86-B2A7-F55F4EFDF69A}"/>
    <hyperlink ref="B34" r:id="rId23" xr:uid="{4435AE96-B6D1-4AD0-8503-35F27E41B011}"/>
    <hyperlink ref="B35" r:id="rId24" display="https://www.wmcc.edu/affordability/college-expenses/" xr:uid="{5D28D698-F867-47F9-A6D7-45E999AA2106}"/>
    <hyperlink ref="B33" r:id="rId25" display="https://catalog.wmcc.edu/sites/default/files/pdf/pdf_generator/20222023-academic-catalog.pdf?1660325852_x000a_Pg. 26 The Educated Person" xr:uid="{0584FA31-9977-46CE-8BD7-2B0D99DAF9B8}"/>
    <hyperlink ref="B36" r:id="rId26" display="https://www.wmcc.edu/netcalc/index.html_x000a_" xr:uid="{2707C1DA-3856-4686-B11F-92534B6CE580}"/>
    <hyperlink ref="B37" r:id="rId27" display="https://catalog.wmcc.edu/accreditation " xr:uid="{5A68852D-DF30-4831-BB63-CB5D72FA1F95}"/>
  </hyperlinks>
  <pageMargins left="0.75" right="0.5" top="0.75" bottom="0.47" header="0.5" footer="0.32"/>
  <pageSetup orientation="portrait" r:id="rId28"/>
  <headerFooter alignWithMargins="0">
    <oddFooter>&amp;L&amp;"Garamond,Regular"Revised October 2018&amp;C&amp;"Garamond,Regular"24</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CA0D5-2EEC-4F18-83F8-0B94142F043C}">
  <dimension ref="A1:L51"/>
  <sheetViews>
    <sheetView zoomScaleNormal="100" workbookViewId="0">
      <selection activeCell="M9" sqref="M9"/>
    </sheetView>
  </sheetViews>
  <sheetFormatPr defaultColWidth="9.109375" defaultRowHeight="13.2" x14ac:dyDescent="0.25"/>
  <cols>
    <col min="1" max="1" width="1.88671875" style="6" customWidth="1"/>
    <col min="2" max="2" width="28.44140625" style="6" customWidth="1"/>
    <col min="3" max="3" width="2.33203125" style="7" customWidth="1"/>
    <col min="4" max="4" width="11.33203125" style="7" customWidth="1"/>
    <col min="5" max="5" width="1.88671875" style="7" customWidth="1"/>
    <col min="6" max="6" width="16.6640625" style="7" customWidth="1"/>
    <col min="7" max="7" width="3.109375" style="7" customWidth="1"/>
    <col min="8" max="8" width="80.6640625" style="6" bestFit="1" customWidth="1"/>
    <col min="9" max="16384" width="9.109375" style="6"/>
  </cols>
  <sheetData>
    <row r="1" spans="1:9" ht="15.6" x14ac:dyDescent="0.3">
      <c r="A1" s="588" t="s">
        <v>42</v>
      </c>
      <c r="B1" s="588"/>
      <c r="C1" s="588"/>
      <c r="D1" s="588"/>
      <c r="E1" s="588"/>
      <c r="F1" s="588"/>
      <c r="G1" s="588"/>
      <c r="H1" s="588"/>
    </row>
    <row r="2" spans="1:9" ht="6.45" customHeight="1" x14ac:dyDescent="0.25">
      <c r="D2" s="6"/>
      <c r="E2" s="6"/>
      <c r="F2" s="6"/>
    </row>
    <row r="3" spans="1:9" x14ac:dyDescent="0.25">
      <c r="B3" s="11" t="s">
        <v>43</v>
      </c>
      <c r="D3" s="6"/>
      <c r="E3" s="6"/>
      <c r="F3" s="6"/>
    </row>
    <row r="4" spans="1:9" x14ac:dyDescent="0.25">
      <c r="B4" s="27" t="s">
        <v>44</v>
      </c>
      <c r="C4" s="32"/>
      <c r="D4" s="613" t="s">
        <v>45</v>
      </c>
      <c r="E4" s="614"/>
      <c r="F4" s="615"/>
      <c r="G4" s="32"/>
      <c r="H4" s="28" t="s">
        <v>46</v>
      </c>
    </row>
    <row r="5" spans="1:9" ht="34.200000000000003" customHeight="1" x14ac:dyDescent="0.25">
      <c r="B5" s="6" t="s">
        <v>47</v>
      </c>
      <c r="C5" s="20" t="s">
        <v>17</v>
      </c>
      <c r="D5" s="616" t="s">
        <v>48</v>
      </c>
      <c r="E5" s="617"/>
      <c r="F5" s="618"/>
      <c r="G5" s="20" t="s">
        <v>17</v>
      </c>
      <c r="H5" s="31" t="s">
        <v>49</v>
      </c>
    </row>
    <row r="7" spans="1:9" s="29" customFormat="1" ht="15.6" x14ac:dyDescent="0.3">
      <c r="A7" s="619" t="s">
        <v>50</v>
      </c>
      <c r="B7" s="619"/>
      <c r="C7" s="619"/>
      <c r="D7" s="619"/>
      <c r="E7" s="619"/>
      <c r="F7" s="619"/>
      <c r="G7" s="619"/>
      <c r="H7" s="619"/>
    </row>
    <row r="8" spans="1:9" s="29" customFormat="1" ht="7.2" customHeight="1" x14ac:dyDescent="0.3">
      <c r="A8" s="30"/>
      <c r="B8" s="30"/>
      <c r="C8" s="30"/>
      <c r="D8" s="30"/>
      <c r="E8" s="30"/>
      <c r="F8" s="30"/>
      <c r="G8" s="30"/>
      <c r="H8" s="30"/>
    </row>
    <row r="9" spans="1:9" s="26" customFormat="1" ht="63.75" customHeight="1" x14ac:dyDescent="0.3">
      <c r="A9" s="7"/>
      <c r="B9" s="16" t="s">
        <v>51</v>
      </c>
      <c r="C9" s="7"/>
      <c r="D9" s="28" t="s">
        <v>52</v>
      </c>
      <c r="E9" s="28"/>
      <c r="F9" s="28" t="s">
        <v>53</v>
      </c>
      <c r="G9" s="28"/>
      <c r="H9" s="27" t="s">
        <v>54</v>
      </c>
    </row>
    <row r="10" spans="1:9" x14ac:dyDescent="0.25">
      <c r="A10" s="11" t="s">
        <v>55</v>
      </c>
      <c r="C10" s="20" t="s">
        <v>17</v>
      </c>
      <c r="D10" s="19"/>
      <c r="F10" s="19" t="s">
        <v>56</v>
      </c>
      <c r="H10" s="22" t="s">
        <v>57</v>
      </c>
    </row>
    <row r="11" spans="1:9" ht="14.4" x14ac:dyDescent="0.3">
      <c r="B11" s="6" t="s">
        <v>58</v>
      </c>
      <c r="D11" s="19">
        <v>2023</v>
      </c>
      <c r="F11" s="19"/>
      <c r="H11" s="25" t="s">
        <v>59</v>
      </c>
    </row>
    <row r="12" spans="1:9" x14ac:dyDescent="0.25">
      <c r="B12" s="6" t="s">
        <v>60</v>
      </c>
      <c r="D12" s="6"/>
      <c r="E12" s="620"/>
      <c r="F12" s="620"/>
      <c r="G12" s="620"/>
      <c r="H12" s="620"/>
    </row>
    <row r="13" spans="1:9" ht="26.4" x14ac:dyDescent="0.25">
      <c r="B13" s="6" t="s">
        <v>61</v>
      </c>
      <c r="D13" s="23" t="s">
        <v>62</v>
      </c>
      <c r="E13" s="23"/>
      <c r="F13" s="23" t="s">
        <v>53</v>
      </c>
      <c r="G13" s="23"/>
      <c r="H13" s="17" t="s">
        <v>54</v>
      </c>
    </row>
    <row r="14" spans="1:9" ht="6.15" customHeight="1" x14ac:dyDescent="0.25">
      <c r="C14" s="6"/>
    </row>
    <row r="15" spans="1:9" x14ac:dyDescent="0.25">
      <c r="D15" s="19"/>
      <c r="F15" s="19" t="s">
        <v>63</v>
      </c>
      <c r="H15" s="22" t="s">
        <v>64</v>
      </c>
    </row>
    <row r="16" spans="1:9" x14ac:dyDescent="0.25">
      <c r="A16" s="11" t="s">
        <v>65</v>
      </c>
      <c r="D16" s="19" t="s">
        <v>66</v>
      </c>
      <c r="F16" s="19">
        <v>2019</v>
      </c>
      <c r="H16" s="13" t="s">
        <v>67</v>
      </c>
      <c r="I16" s="13" t="s">
        <v>68</v>
      </c>
    </row>
    <row r="17" spans="1:12" x14ac:dyDescent="0.25">
      <c r="B17" s="6" t="s">
        <v>69</v>
      </c>
      <c r="D17" s="19"/>
      <c r="F17" s="19"/>
      <c r="H17" s="21" t="s">
        <v>70</v>
      </c>
    </row>
    <row r="18" spans="1:12" x14ac:dyDescent="0.25">
      <c r="B18" s="6" t="s">
        <v>71</v>
      </c>
      <c r="D18" s="19"/>
      <c r="F18" s="19"/>
      <c r="H18" s="21" t="s">
        <v>72</v>
      </c>
    </row>
    <row r="19" spans="1:12" x14ac:dyDescent="0.25">
      <c r="B19" s="6" t="s">
        <v>73</v>
      </c>
      <c r="D19" s="19"/>
      <c r="F19" s="19"/>
      <c r="H19" s="21" t="s">
        <v>74</v>
      </c>
    </row>
    <row r="20" spans="1:12" x14ac:dyDescent="0.25">
      <c r="B20" s="6" t="s">
        <v>75</v>
      </c>
      <c r="D20" s="19"/>
      <c r="F20" s="19"/>
      <c r="H20" s="14" t="s">
        <v>76</v>
      </c>
    </row>
    <row r="21" spans="1:12" x14ac:dyDescent="0.25">
      <c r="B21" s="6" t="s">
        <v>77</v>
      </c>
    </row>
    <row r="22" spans="1:12" x14ac:dyDescent="0.25">
      <c r="B22" s="6" t="s">
        <v>78</v>
      </c>
      <c r="D22" s="19"/>
      <c r="F22" s="19"/>
      <c r="H22" s="14"/>
    </row>
    <row r="23" spans="1:12" x14ac:dyDescent="0.25">
      <c r="A23" s="11" t="s">
        <v>79</v>
      </c>
      <c r="D23" s="19"/>
      <c r="F23" s="19"/>
      <c r="H23" s="14"/>
    </row>
    <row r="24" spans="1:12" x14ac:dyDescent="0.25">
      <c r="A24" s="20" t="s">
        <v>17</v>
      </c>
      <c r="B24" s="18"/>
      <c r="D24" s="19"/>
      <c r="F24" s="19"/>
      <c r="H24" s="14"/>
    </row>
    <row r="25" spans="1:12" x14ac:dyDescent="0.25">
      <c r="B25" s="18"/>
      <c r="D25" s="19"/>
      <c r="F25" s="19"/>
      <c r="H25" s="14"/>
    </row>
    <row r="26" spans="1:12" x14ac:dyDescent="0.25">
      <c r="B26" s="18"/>
    </row>
    <row r="27" spans="1:12" x14ac:dyDescent="0.25">
      <c r="B27" s="18"/>
      <c r="H27" s="17" t="s">
        <v>54</v>
      </c>
    </row>
    <row r="28" spans="1:12" x14ac:dyDescent="0.25">
      <c r="B28" s="12"/>
    </row>
    <row r="29" spans="1:12" ht="14.4" x14ac:dyDescent="0.3">
      <c r="B29" s="16" t="s">
        <v>80</v>
      </c>
      <c r="G29" s="15" t="s">
        <v>17</v>
      </c>
      <c r="H29" s="13" t="s">
        <v>81</v>
      </c>
      <c r="I29" s="6" t="s">
        <v>82</v>
      </c>
    </row>
    <row r="30" spans="1:12" x14ac:dyDescent="0.25">
      <c r="A30" s="11" t="s">
        <v>83</v>
      </c>
      <c r="H30" s="14" t="s">
        <v>84</v>
      </c>
    </row>
    <row r="31" spans="1:12" x14ac:dyDescent="0.25">
      <c r="B31" s="6" t="s">
        <v>85</v>
      </c>
      <c r="D31" s="1"/>
      <c r="E31" s="621"/>
      <c r="F31" s="621"/>
      <c r="G31" s="621"/>
      <c r="H31" s="621"/>
      <c r="I31" s="1"/>
      <c r="J31" s="1"/>
      <c r="K31" s="1"/>
      <c r="L31" s="1"/>
    </row>
    <row r="32" spans="1:12" x14ac:dyDescent="0.25">
      <c r="B32" s="6" t="s">
        <v>86</v>
      </c>
      <c r="H32" s="13" t="s">
        <v>87</v>
      </c>
    </row>
    <row r="33" spans="1:8" s="1" customFormat="1" ht="6.15" customHeight="1" x14ac:dyDescent="0.25"/>
    <row r="34" spans="1:8" x14ac:dyDescent="0.25">
      <c r="B34" s="6" t="s">
        <v>88</v>
      </c>
    </row>
    <row r="35" spans="1:8" ht="7.95" customHeight="1" x14ac:dyDescent="0.25"/>
    <row r="36" spans="1:8" ht="15.6" x14ac:dyDescent="0.3">
      <c r="A36" s="588" t="s">
        <v>89</v>
      </c>
      <c r="B36" s="588"/>
      <c r="C36" s="588"/>
      <c r="D36" s="588"/>
      <c r="E36" s="588"/>
      <c r="F36" s="588"/>
      <c r="G36" s="588"/>
      <c r="H36" s="588"/>
    </row>
    <row r="37" spans="1:8" ht="15.6" x14ac:dyDescent="0.3">
      <c r="A37" s="588" t="s">
        <v>90</v>
      </c>
      <c r="B37" s="588"/>
      <c r="C37" s="588"/>
      <c r="D37" s="588"/>
      <c r="E37" s="588"/>
      <c r="F37" s="588"/>
      <c r="G37" s="588"/>
      <c r="H37" s="588"/>
    </row>
    <row r="38" spans="1:8" x14ac:dyDescent="0.25">
      <c r="A38" s="11" t="s">
        <v>91</v>
      </c>
      <c r="C38" s="6"/>
      <c r="D38" s="6"/>
    </row>
    <row r="39" spans="1:8" x14ac:dyDescent="0.25">
      <c r="B39" s="11" t="s">
        <v>92</v>
      </c>
      <c r="C39" s="6"/>
      <c r="D39" s="6"/>
    </row>
    <row r="40" spans="1:8" ht="30" customHeight="1" x14ac:dyDescent="0.25">
      <c r="A40" s="608" t="s">
        <v>93</v>
      </c>
      <c r="B40" s="608"/>
      <c r="C40" s="608"/>
      <c r="D40" s="608"/>
      <c r="E40" s="608"/>
      <c r="F40" s="608"/>
      <c r="G40" s="608"/>
      <c r="H40" s="608"/>
    </row>
    <row r="41" spans="1:8" ht="13.5" customHeight="1" x14ac:dyDescent="0.25">
      <c r="B41" s="609" t="s">
        <v>94</v>
      </c>
      <c r="C41" s="609"/>
      <c r="D41" s="609"/>
      <c r="F41" s="611" t="s">
        <v>95</v>
      </c>
      <c r="G41" s="612"/>
      <c r="H41" s="612"/>
    </row>
    <row r="42" spans="1:8" x14ac:dyDescent="0.25">
      <c r="B42" s="598" t="s">
        <v>96</v>
      </c>
      <c r="C42" s="598"/>
      <c r="D42" s="598"/>
      <c r="F42" s="611" t="s">
        <v>95</v>
      </c>
      <c r="G42" s="612"/>
      <c r="H42" s="612"/>
    </row>
    <row r="43" spans="1:8" ht="7.95" customHeight="1" x14ac:dyDescent="0.25"/>
    <row r="44" spans="1:8" x14ac:dyDescent="0.25">
      <c r="A44" s="11" t="s">
        <v>97</v>
      </c>
      <c r="F44" s="610" t="s">
        <v>54</v>
      </c>
      <c r="G44" s="610"/>
      <c r="H44" s="610"/>
    </row>
    <row r="45" spans="1:8" x14ac:dyDescent="0.25">
      <c r="B45" s="6" t="s">
        <v>98</v>
      </c>
      <c r="F45" s="611" t="s">
        <v>99</v>
      </c>
      <c r="G45" s="612"/>
      <c r="H45" s="612"/>
    </row>
    <row r="46" spans="1:8" ht="13.5" customHeight="1" x14ac:dyDescent="0.25">
      <c r="B46" s="6" t="s">
        <v>100</v>
      </c>
      <c r="F46" s="611" t="s">
        <v>99</v>
      </c>
      <c r="G46" s="612"/>
      <c r="H46" s="612"/>
    </row>
    <row r="47" spans="1:8" ht="7.95" customHeight="1" x14ac:dyDescent="0.25"/>
    <row r="48" spans="1:8" x14ac:dyDescent="0.25">
      <c r="B48" s="6" t="s">
        <v>101</v>
      </c>
    </row>
    <row r="49" spans="2:8" x14ac:dyDescent="0.25">
      <c r="B49" s="599"/>
      <c r="C49" s="600"/>
      <c r="D49" s="600"/>
      <c r="E49" s="600"/>
      <c r="F49" s="600"/>
      <c r="G49" s="600"/>
      <c r="H49" s="601"/>
    </row>
    <row r="50" spans="2:8" x14ac:dyDescent="0.25">
      <c r="B50" s="602"/>
      <c r="C50" s="603"/>
      <c r="D50" s="603"/>
      <c r="E50" s="603"/>
      <c r="F50" s="603"/>
      <c r="G50" s="603"/>
      <c r="H50" s="604"/>
    </row>
    <row r="51" spans="2:8" x14ac:dyDescent="0.25">
      <c r="B51" s="605"/>
      <c r="C51" s="606"/>
      <c r="D51" s="606"/>
      <c r="E51" s="606"/>
      <c r="F51" s="606"/>
      <c r="G51" s="606"/>
      <c r="H51" s="607"/>
    </row>
  </sheetData>
  <sheetProtection insertColumns="0" insertRows="0"/>
  <mergeCells count="19">
    <mergeCell ref="D4:F4"/>
    <mergeCell ref="D5:F5"/>
    <mergeCell ref="A1:H1"/>
    <mergeCell ref="A36:H36"/>
    <mergeCell ref="A7:H7"/>
    <mergeCell ref="E12:F12"/>
    <mergeCell ref="G12:H12"/>
    <mergeCell ref="E31:F31"/>
    <mergeCell ref="G31:H31"/>
    <mergeCell ref="B49:H51"/>
    <mergeCell ref="A37:H37"/>
    <mergeCell ref="A40:H40"/>
    <mergeCell ref="B41:D41"/>
    <mergeCell ref="B42:D42"/>
    <mergeCell ref="F44:H44"/>
    <mergeCell ref="F45:H45"/>
    <mergeCell ref="F46:H46"/>
    <mergeCell ref="F41:H41"/>
    <mergeCell ref="F42:H42"/>
  </mergeCells>
  <hyperlinks>
    <hyperlink ref="H10" r:id="rId1" xr:uid="{B8182348-5361-45F3-9CC0-97D4C2EFE84B}"/>
    <hyperlink ref="H15" r:id="rId2" xr:uid="{E7991E01-BE60-4825-91B7-C59271F3486D}"/>
    <hyperlink ref="H16" r:id="rId3" display="https://ccsnhfacultystaff.sharepoint.com/:w:/s/WMCCComprehensiveProgramReviewTeam/EWztwoP5mhNNrrTo1yB3oFQBu7UaMK6eDUXVCCcEWbabdw?e=C0DJvh" xr:uid="{D866011B-4439-41CC-8B9A-0710156EB483}"/>
    <hyperlink ref="I16" r:id="rId4" display="https://ccsnhfacultystaff.sharepoint.com/:w:/s/WMCCComprehensiveProgramReviewTeam/EWg_5nwIugRFkLHRDREE4gwBk-T_85yPmQ27SYcsk_0deA?e=ycR0l5" xr:uid="{A4EE78F4-AA20-4D9A-BCC4-9692118E1287}"/>
    <hyperlink ref="H29" r:id="rId5" display="https://ccsnhfacultystaff.sharepoint.com/:x:/s/WMCCComprehensiveProgramReviewTeam/EcOUJrMfUBpDujY7LdmGFa8ByPIOiBhDKBCPJH8LXBa5BQ?e=3bIE40" xr:uid="{CEB05399-AA45-44C6-9F42-64407D1B357C}"/>
    <hyperlink ref="H32" r:id="rId6" display="https://ccsnhfacultystaff.sharepoint.com/:x:/s/WMCCComprehensiveProgramReviewTeam/EUoYqqw03LRGohwXKl_ng-wBBf027aqeEeJHQswh3eftbg?e=0mGZyB" xr:uid="{8A18386A-0AA8-4CC6-ADC0-E67C97F1064F}"/>
  </hyperlinks>
  <pageMargins left="0.75" right="0.48" top="0.5" bottom="0.74" header="0.5" footer="0.5"/>
  <pageSetup orientation="portrait" r:id="rId7"/>
  <headerFooter alignWithMargins="0">
    <oddFooter>&amp;L&amp;"Garamond,Regular"Revised October 2018&amp;C&amp;"Garamond,Regular"2</oddFooter>
  </headerFooter>
  <legacyDrawing r:id="rId8"/>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D0B84-08AB-41A5-B3D5-9188E21F906D}">
  <dimension ref="A1:R31"/>
  <sheetViews>
    <sheetView zoomScaleNormal="100" workbookViewId="0">
      <selection activeCell="B34" sqref="B34"/>
    </sheetView>
  </sheetViews>
  <sheetFormatPr defaultColWidth="9.109375" defaultRowHeight="13.2" x14ac:dyDescent="0.25"/>
  <cols>
    <col min="1" max="1" width="1.5546875" style="6" customWidth="1"/>
    <col min="2" max="2" width="42.5546875" style="6" customWidth="1"/>
    <col min="3" max="3" width="2.6640625" style="6" customWidth="1"/>
    <col min="4" max="4" width="6.109375" style="6" customWidth="1"/>
    <col min="5" max="5" width="14.5546875" style="6" customWidth="1"/>
    <col min="6" max="6" width="23.6640625" style="6" customWidth="1"/>
    <col min="7" max="7" width="4" style="6" customWidth="1"/>
    <col min="8" max="8" width="11" style="6" customWidth="1"/>
    <col min="9" max="9" width="3.5546875" style="6" customWidth="1"/>
    <col min="10" max="10" width="13.88671875" style="6" customWidth="1"/>
    <col min="11" max="12" width="13.5546875" style="6" bestFit="1" customWidth="1"/>
    <col min="13" max="16384" width="9.109375" style="6"/>
  </cols>
  <sheetData>
    <row r="1" spans="1:18" s="51" customFormat="1" ht="15.6" x14ac:dyDescent="0.3">
      <c r="A1" s="588" t="s">
        <v>89</v>
      </c>
      <c r="B1" s="588"/>
      <c r="C1" s="588"/>
      <c r="D1" s="588"/>
      <c r="E1" s="588"/>
      <c r="F1" s="588"/>
      <c r="G1" s="588"/>
      <c r="H1" s="588"/>
      <c r="I1" s="588"/>
      <c r="J1" s="588"/>
      <c r="K1" s="588"/>
      <c r="L1" s="588"/>
    </row>
    <row r="2" spans="1:18" s="51" customFormat="1" ht="15.6" x14ac:dyDescent="0.3">
      <c r="A2" s="588" t="s">
        <v>102</v>
      </c>
      <c r="B2" s="588"/>
      <c r="C2" s="588"/>
      <c r="D2" s="588"/>
      <c r="E2" s="588"/>
      <c r="F2" s="588"/>
      <c r="G2" s="588"/>
      <c r="H2" s="588"/>
      <c r="I2" s="588"/>
      <c r="J2" s="588"/>
      <c r="K2" s="588"/>
      <c r="L2" s="588"/>
    </row>
    <row r="3" spans="1:18" x14ac:dyDescent="0.25">
      <c r="H3" s="50"/>
    </row>
    <row r="4" spans="1:18" ht="14.4" x14ac:dyDescent="0.3">
      <c r="A4" s="51" t="s">
        <v>103</v>
      </c>
    </row>
    <row r="5" spans="1:18" x14ac:dyDescent="0.25">
      <c r="A5" s="50"/>
      <c r="B5" s="60" t="s">
        <v>104</v>
      </c>
      <c r="I5" s="50"/>
      <c r="J5" s="597" t="s">
        <v>105</v>
      </c>
      <c r="K5" s="597"/>
      <c r="L5" s="597"/>
    </row>
    <row r="6" spans="1:18" ht="25.65" customHeight="1" x14ac:dyDescent="0.25">
      <c r="A6" s="50"/>
      <c r="B6" s="60"/>
      <c r="D6" s="630" t="s">
        <v>106</v>
      </c>
      <c r="E6" s="631"/>
      <c r="F6" s="632"/>
      <c r="G6" s="49"/>
      <c r="H6" s="28" t="s">
        <v>107</v>
      </c>
      <c r="I6" s="49" t="s">
        <v>13</v>
      </c>
      <c r="J6" s="28" t="s">
        <v>108</v>
      </c>
      <c r="K6" s="28" t="s">
        <v>109</v>
      </c>
      <c r="L6" s="28" t="s">
        <v>110</v>
      </c>
    </row>
    <row r="7" spans="1:18" x14ac:dyDescent="0.25">
      <c r="A7" s="57" t="s">
        <v>17</v>
      </c>
      <c r="E7" s="59"/>
      <c r="F7" s="26"/>
      <c r="J7" s="47" t="s">
        <v>111</v>
      </c>
      <c r="K7" s="46" t="s">
        <v>112</v>
      </c>
      <c r="L7" s="46" t="s">
        <v>113</v>
      </c>
    </row>
    <row r="8" spans="1:18" ht="14.1" customHeight="1" x14ac:dyDescent="0.25">
      <c r="A8" s="57" t="s">
        <v>17</v>
      </c>
      <c r="B8" s="6" t="s">
        <v>114</v>
      </c>
      <c r="D8" s="622" t="s">
        <v>115</v>
      </c>
      <c r="E8" s="626"/>
      <c r="F8" s="627"/>
      <c r="H8" s="56">
        <v>24351</v>
      </c>
      <c r="J8" s="41">
        <v>417</v>
      </c>
      <c r="K8" s="58">
        <v>374</v>
      </c>
      <c r="L8" s="58">
        <v>331</v>
      </c>
    </row>
    <row r="9" spans="1:18" ht="14.1" customHeight="1" x14ac:dyDescent="0.25">
      <c r="A9" s="57" t="s">
        <v>17</v>
      </c>
      <c r="B9" s="6" t="s">
        <v>116</v>
      </c>
      <c r="D9" s="622" t="s">
        <v>117</v>
      </c>
      <c r="E9" s="626"/>
      <c r="F9" s="627"/>
      <c r="H9" s="56">
        <v>35023</v>
      </c>
      <c r="J9" s="55">
        <v>231</v>
      </c>
      <c r="K9" s="40">
        <v>182</v>
      </c>
      <c r="L9" s="39">
        <v>184</v>
      </c>
      <c r="P9" s="1"/>
      <c r="Q9" s="1"/>
      <c r="R9" s="1"/>
    </row>
    <row r="10" spans="1:18" ht="14.1" customHeight="1" x14ac:dyDescent="0.25">
      <c r="A10" s="57"/>
      <c r="B10" s="6" t="s">
        <v>116</v>
      </c>
      <c r="D10" s="37" t="s">
        <v>118</v>
      </c>
      <c r="E10" s="44"/>
      <c r="F10" s="43"/>
      <c r="H10" s="56">
        <v>42614</v>
      </c>
      <c r="J10" s="55">
        <v>100</v>
      </c>
      <c r="K10" s="54">
        <v>43</v>
      </c>
      <c r="L10" s="40">
        <v>79</v>
      </c>
      <c r="P10" s="1"/>
      <c r="Q10" s="1"/>
      <c r="R10" s="1"/>
    </row>
    <row r="11" spans="1:18" x14ac:dyDescent="0.25">
      <c r="A11" s="50"/>
      <c r="D11" s="53"/>
      <c r="E11" s="53"/>
      <c r="F11" s="53"/>
      <c r="H11" s="52"/>
    </row>
    <row r="12" spans="1:18" ht="14.1" customHeight="1" x14ac:dyDescent="0.3">
      <c r="A12" s="51" t="s">
        <v>119</v>
      </c>
      <c r="I12" s="50"/>
      <c r="J12" s="597" t="s">
        <v>105</v>
      </c>
      <c r="K12" s="597"/>
      <c r="L12" s="597"/>
    </row>
    <row r="13" spans="1:18" ht="31.5" customHeight="1" x14ac:dyDescent="0.25">
      <c r="A13" s="11"/>
      <c r="D13" s="630" t="s">
        <v>120</v>
      </c>
      <c r="E13" s="631"/>
      <c r="F13" s="632"/>
      <c r="G13" s="49"/>
      <c r="H13" s="28" t="s">
        <v>121</v>
      </c>
      <c r="I13" s="49"/>
      <c r="J13" s="28" t="s">
        <v>108</v>
      </c>
      <c r="K13" s="48" t="s">
        <v>109</v>
      </c>
      <c r="L13" s="28" t="s">
        <v>110</v>
      </c>
    </row>
    <row r="14" spans="1:18" x14ac:dyDescent="0.25">
      <c r="B14" s="38" t="s">
        <v>122</v>
      </c>
      <c r="J14" s="47" t="s">
        <v>111</v>
      </c>
      <c r="K14" s="46" t="s">
        <v>112</v>
      </c>
      <c r="L14" s="46" t="s">
        <v>113</v>
      </c>
    </row>
    <row r="15" spans="1:18" ht="14.1" customHeight="1" x14ac:dyDescent="0.25">
      <c r="B15" s="45" t="s">
        <v>123</v>
      </c>
      <c r="D15" s="628">
        <v>1</v>
      </c>
      <c r="E15" s="629"/>
      <c r="F15" s="629"/>
      <c r="H15" s="42" t="s">
        <v>124</v>
      </c>
      <c r="J15" s="41" t="s">
        <v>125</v>
      </c>
      <c r="K15" s="41" t="s">
        <v>125</v>
      </c>
      <c r="L15" s="41" t="s">
        <v>125</v>
      </c>
    </row>
    <row r="16" spans="1:18" ht="14.1" customHeight="1" x14ac:dyDescent="0.25">
      <c r="B16" s="45" t="s">
        <v>126</v>
      </c>
      <c r="D16" s="622">
        <v>2</v>
      </c>
      <c r="E16" s="626"/>
      <c r="F16" s="627"/>
      <c r="H16" s="42" t="s">
        <v>124</v>
      </c>
      <c r="J16" s="41" t="s">
        <v>125</v>
      </c>
      <c r="K16" s="41" t="s">
        <v>125</v>
      </c>
      <c r="L16" s="41" t="s">
        <v>125</v>
      </c>
    </row>
    <row r="17" spans="2:12" ht="14.1" customHeight="1" x14ac:dyDescent="0.25">
      <c r="B17" s="6" t="s">
        <v>127</v>
      </c>
      <c r="D17" s="622">
        <v>0</v>
      </c>
      <c r="E17" s="623"/>
      <c r="F17" s="624"/>
      <c r="H17" s="34"/>
      <c r="J17" s="33"/>
      <c r="K17" s="33"/>
      <c r="L17" s="33"/>
    </row>
    <row r="18" spans="2:12" x14ac:dyDescent="0.25">
      <c r="B18" s="6" t="s">
        <v>128</v>
      </c>
      <c r="D18" s="622">
        <v>4</v>
      </c>
      <c r="E18" s="623"/>
      <c r="F18" s="624"/>
      <c r="H18" s="34"/>
      <c r="J18" s="33"/>
      <c r="K18" s="33"/>
      <c r="L18" s="33"/>
    </row>
    <row r="19" spans="2:12" x14ac:dyDescent="0.25">
      <c r="B19" s="6" t="s">
        <v>129</v>
      </c>
      <c r="D19" s="37"/>
      <c r="E19" s="36"/>
      <c r="F19" s="35"/>
      <c r="H19" s="34">
        <v>1999</v>
      </c>
      <c r="J19" s="40">
        <v>630</v>
      </c>
      <c r="K19" s="39">
        <v>788</v>
      </c>
      <c r="L19" s="39">
        <v>851</v>
      </c>
    </row>
    <row r="20" spans="2:12" x14ac:dyDescent="0.25">
      <c r="B20" s="6" t="s">
        <v>130</v>
      </c>
      <c r="D20" s="37"/>
      <c r="E20" s="36"/>
      <c r="F20" s="35"/>
      <c r="H20" s="34">
        <v>1999</v>
      </c>
      <c r="J20" s="40">
        <v>123</v>
      </c>
      <c r="K20" s="39">
        <v>106</v>
      </c>
      <c r="L20" s="39">
        <v>83</v>
      </c>
    </row>
    <row r="21" spans="2:12" x14ac:dyDescent="0.25">
      <c r="B21" s="6" t="s">
        <v>131</v>
      </c>
      <c r="D21" s="37"/>
      <c r="E21" s="36"/>
      <c r="F21" s="35"/>
      <c r="H21" s="34">
        <v>2014</v>
      </c>
      <c r="J21" s="40" t="s">
        <v>125</v>
      </c>
      <c r="K21" s="39" t="s">
        <v>132</v>
      </c>
      <c r="L21" s="39" t="s">
        <v>132</v>
      </c>
    </row>
    <row r="22" spans="2:12" x14ac:dyDescent="0.25">
      <c r="B22" s="6" t="s">
        <v>133</v>
      </c>
      <c r="D22" s="37"/>
      <c r="E22" s="36"/>
      <c r="F22" s="35"/>
      <c r="H22" s="34">
        <v>2020</v>
      </c>
      <c r="J22" s="40">
        <v>0</v>
      </c>
      <c r="K22" s="39">
        <v>0</v>
      </c>
      <c r="L22" s="39">
        <v>1</v>
      </c>
    </row>
    <row r="23" spans="2:12" x14ac:dyDescent="0.25">
      <c r="B23" s="38" t="s">
        <v>134</v>
      </c>
      <c r="D23" s="622">
        <v>0</v>
      </c>
      <c r="E23" s="623"/>
      <c r="F23" s="624"/>
      <c r="H23" s="34"/>
      <c r="J23" s="33"/>
      <c r="K23" s="33"/>
      <c r="L23" s="33"/>
    </row>
    <row r="25" spans="2:12" x14ac:dyDescent="0.25">
      <c r="H25" s="6" t="s">
        <v>13</v>
      </c>
    </row>
    <row r="26" spans="2:12" x14ac:dyDescent="0.25">
      <c r="B26" s="6" t="s">
        <v>101</v>
      </c>
    </row>
    <row r="27" spans="2:12" x14ac:dyDescent="0.25">
      <c r="B27" s="625" t="s">
        <v>135</v>
      </c>
      <c r="C27" s="600"/>
      <c r="D27" s="600"/>
      <c r="E27" s="600"/>
      <c r="F27" s="600"/>
      <c r="G27" s="600"/>
      <c r="H27" s="600"/>
      <c r="I27" s="600"/>
      <c r="J27" s="600"/>
      <c r="K27" s="600"/>
      <c r="L27" s="601"/>
    </row>
    <row r="28" spans="2:12" x14ac:dyDescent="0.25">
      <c r="B28" s="602"/>
      <c r="C28" s="603"/>
      <c r="D28" s="603"/>
      <c r="E28" s="603"/>
      <c r="F28" s="603"/>
      <c r="G28" s="603"/>
      <c r="H28" s="603"/>
      <c r="I28" s="603"/>
      <c r="J28" s="603"/>
      <c r="K28" s="603"/>
      <c r="L28" s="604"/>
    </row>
    <row r="29" spans="2:12" x14ac:dyDescent="0.25">
      <c r="B29" s="602"/>
      <c r="C29" s="603"/>
      <c r="D29" s="603"/>
      <c r="E29" s="603"/>
      <c r="F29" s="603"/>
      <c r="G29" s="603"/>
      <c r="H29" s="603"/>
      <c r="I29" s="603"/>
      <c r="J29" s="603"/>
      <c r="K29" s="603"/>
      <c r="L29" s="604"/>
    </row>
    <row r="30" spans="2:12" x14ac:dyDescent="0.25">
      <c r="B30" s="602"/>
      <c r="C30" s="603"/>
      <c r="D30" s="603"/>
      <c r="E30" s="603"/>
      <c r="F30" s="603"/>
      <c r="G30" s="603"/>
      <c r="H30" s="603"/>
      <c r="I30" s="603"/>
      <c r="J30" s="603"/>
      <c r="K30" s="603"/>
      <c r="L30" s="604"/>
    </row>
    <row r="31" spans="2:12" x14ac:dyDescent="0.25">
      <c r="B31" s="605"/>
      <c r="C31" s="606"/>
      <c r="D31" s="606"/>
      <c r="E31" s="606"/>
      <c r="F31" s="606"/>
      <c r="G31" s="606"/>
      <c r="H31" s="606"/>
      <c r="I31" s="606"/>
      <c r="J31" s="606"/>
      <c r="K31" s="606"/>
      <c r="L31" s="607"/>
    </row>
  </sheetData>
  <sheetProtection sheet="1" insertColumns="0" insertRows="0"/>
  <mergeCells count="14">
    <mergeCell ref="D23:F23"/>
    <mergeCell ref="B27:L31"/>
    <mergeCell ref="D9:F9"/>
    <mergeCell ref="D17:F17"/>
    <mergeCell ref="A1:L1"/>
    <mergeCell ref="A2:L2"/>
    <mergeCell ref="D18:F18"/>
    <mergeCell ref="J5:L5"/>
    <mergeCell ref="D15:F15"/>
    <mergeCell ref="D16:F16"/>
    <mergeCell ref="J12:L12"/>
    <mergeCell ref="D8:F8"/>
    <mergeCell ref="D6:F6"/>
    <mergeCell ref="D13:F13"/>
  </mergeCells>
  <pageMargins left="0.75" right="0.75" top="1" bottom="1" header="0.5" footer="0.5"/>
  <pageSetup scale="89" orientation="portrait" r:id="rId1"/>
  <headerFooter alignWithMargins="0">
    <oddFooter>&amp;L&amp;"Garamond,Regular"Revised October 2018&amp;C&amp;"Garamond,Regular"3</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7AFBD-5712-47C7-A57B-587AA1226BD8}">
  <dimension ref="A1:J42"/>
  <sheetViews>
    <sheetView zoomScaleNormal="100" workbookViewId="0">
      <selection activeCell="G47" sqref="G47"/>
    </sheetView>
  </sheetViews>
  <sheetFormatPr defaultColWidth="9.109375" defaultRowHeight="13.2" x14ac:dyDescent="0.25"/>
  <cols>
    <col min="1" max="1" width="26.5546875" style="6" customWidth="1"/>
    <col min="2" max="2" width="11.33203125" style="6" customWidth="1"/>
    <col min="3" max="3" width="10.33203125" style="6" customWidth="1"/>
    <col min="4" max="4" width="9" style="6" customWidth="1"/>
    <col min="5" max="5" width="14.33203125" style="6" customWidth="1"/>
    <col min="6" max="6" width="14.88671875" style="6" customWidth="1"/>
    <col min="7" max="7" width="10.5546875" style="6" customWidth="1"/>
    <col min="8" max="8" width="9" style="6" customWidth="1"/>
    <col min="9" max="9" width="11" style="6" customWidth="1"/>
    <col min="10" max="10" width="7.109375" style="6" customWidth="1"/>
    <col min="11" max="11" width="8.33203125" style="6" customWidth="1"/>
    <col min="12" max="16384" width="9.109375" style="6"/>
  </cols>
  <sheetData>
    <row r="1" spans="1:10" ht="15.6" x14ac:dyDescent="0.3">
      <c r="A1" s="588" t="s">
        <v>136</v>
      </c>
      <c r="B1" s="588"/>
      <c r="C1" s="588"/>
      <c r="D1" s="588"/>
      <c r="E1" s="588"/>
      <c r="F1" s="588"/>
      <c r="G1" s="588"/>
      <c r="H1" s="588"/>
      <c r="I1" s="588"/>
      <c r="J1" s="4"/>
    </row>
    <row r="2" spans="1:10" ht="15.6" x14ac:dyDescent="0.3">
      <c r="A2" s="588" t="s">
        <v>137</v>
      </c>
      <c r="B2" s="588"/>
      <c r="C2" s="588"/>
      <c r="D2" s="588"/>
      <c r="E2" s="588"/>
      <c r="F2" s="588"/>
      <c r="G2" s="588"/>
      <c r="H2" s="588"/>
      <c r="I2" s="588"/>
      <c r="J2" s="4"/>
    </row>
    <row r="3" spans="1:10" x14ac:dyDescent="0.25">
      <c r="H3" s="6" t="s">
        <v>13</v>
      </c>
      <c r="I3" s="6" t="s">
        <v>13</v>
      </c>
    </row>
    <row r="4" spans="1:10" ht="14.4" x14ac:dyDescent="0.3">
      <c r="A4" s="642" t="s">
        <v>138</v>
      </c>
      <c r="B4" s="643"/>
      <c r="C4" s="643"/>
      <c r="D4" s="643"/>
      <c r="E4" s="643"/>
      <c r="F4" s="643"/>
      <c r="G4" s="643"/>
      <c r="H4" s="643"/>
      <c r="I4" s="643"/>
      <c r="J4" s="1"/>
    </row>
    <row r="5" spans="1:10" x14ac:dyDescent="0.25">
      <c r="A5" s="11" t="s">
        <v>139</v>
      </c>
      <c r="D5" s="26"/>
      <c r="E5" s="26"/>
      <c r="F5" s="26"/>
      <c r="G5" s="87"/>
      <c r="H5" s="87"/>
      <c r="I5" s="87"/>
      <c r="J5" s="87"/>
    </row>
    <row r="6" spans="1:10" ht="52.8" x14ac:dyDescent="0.25">
      <c r="A6" s="86" t="s">
        <v>140</v>
      </c>
      <c r="B6" s="86" t="s">
        <v>141</v>
      </c>
      <c r="C6" s="86" t="s">
        <v>142</v>
      </c>
      <c r="D6" s="86" t="s">
        <v>143</v>
      </c>
      <c r="E6" s="86" t="s">
        <v>144</v>
      </c>
      <c r="F6" s="86" t="s">
        <v>145</v>
      </c>
      <c r="G6" s="86" t="s">
        <v>146</v>
      </c>
      <c r="H6" s="86" t="s">
        <v>147</v>
      </c>
      <c r="I6" s="86" t="s">
        <v>148</v>
      </c>
      <c r="J6" s="85"/>
    </row>
    <row r="7" spans="1:10" ht="21.9" customHeight="1" x14ac:dyDescent="0.25">
      <c r="A7" s="81" t="s">
        <v>149</v>
      </c>
      <c r="B7" s="33">
        <v>15</v>
      </c>
      <c r="C7" s="33"/>
      <c r="D7" s="33"/>
      <c r="E7" s="33"/>
      <c r="F7" s="33"/>
      <c r="G7" s="33"/>
      <c r="H7" s="33"/>
      <c r="I7" s="64">
        <f t="shared" ref="I7:I24" si="0">SUM(B7:H7)</f>
        <v>15</v>
      </c>
      <c r="J7" s="63"/>
    </row>
    <row r="8" spans="1:10" ht="21.9" customHeight="1" thickBot="1" x14ac:dyDescent="0.3">
      <c r="A8" s="74" t="s">
        <v>150</v>
      </c>
      <c r="B8" s="73">
        <v>69</v>
      </c>
      <c r="C8" s="73"/>
      <c r="D8" s="73"/>
      <c r="E8" s="73"/>
      <c r="F8" s="73"/>
      <c r="G8" s="73"/>
      <c r="H8" s="73"/>
      <c r="I8" s="72">
        <f t="shared" si="0"/>
        <v>69</v>
      </c>
      <c r="J8" s="63"/>
    </row>
    <row r="9" spans="1:10" ht="21.9" customHeight="1" thickTop="1" x14ac:dyDescent="0.25">
      <c r="A9" s="79" t="s">
        <v>151</v>
      </c>
      <c r="B9" s="75">
        <v>0</v>
      </c>
      <c r="C9" s="75"/>
      <c r="D9" s="75"/>
      <c r="E9" s="75"/>
      <c r="F9" s="75"/>
      <c r="G9" s="75"/>
      <c r="H9" s="75"/>
      <c r="I9" s="64">
        <f t="shared" si="0"/>
        <v>0</v>
      </c>
      <c r="J9" s="63"/>
    </row>
    <row r="10" spans="1:10" ht="21.9" customHeight="1" thickBot="1" x14ac:dyDescent="0.3">
      <c r="A10" s="68" t="s">
        <v>152</v>
      </c>
      <c r="B10" s="73">
        <v>15</v>
      </c>
      <c r="C10" s="73"/>
      <c r="D10" s="73"/>
      <c r="E10" s="73"/>
      <c r="F10" s="73"/>
      <c r="G10" s="73"/>
      <c r="H10" s="73"/>
      <c r="I10" s="72">
        <f t="shared" si="0"/>
        <v>15</v>
      </c>
      <c r="J10" s="63"/>
    </row>
    <row r="11" spans="1:10" ht="21.9" customHeight="1" thickTop="1" x14ac:dyDescent="0.25">
      <c r="A11" s="76" t="s">
        <v>153</v>
      </c>
      <c r="B11" s="75">
        <v>0</v>
      </c>
      <c r="C11" s="75"/>
      <c r="D11" s="75"/>
      <c r="E11" s="75"/>
      <c r="F11" s="75"/>
      <c r="G11" s="75"/>
      <c r="H11" s="75"/>
      <c r="I11" s="64">
        <f t="shared" si="0"/>
        <v>0</v>
      </c>
      <c r="J11" s="63"/>
    </row>
    <row r="12" spans="1:10" ht="21.9" customHeight="1" x14ac:dyDescent="0.25">
      <c r="A12" s="84" t="s">
        <v>154</v>
      </c>
      <c r="B12" s="83">
        <v>3</v>
      </c>
      <c r="C12" s="83"/>
      <c r="D12" s="83"/>
      <c r="E12" s="83"/>
      <c r="F12" s="83"/>
      <c r="G12" s="83"/>
      <c r="H12" s="83"/>
      <c r="I12" s="82">
        <f t="shared" si="0"/>
        <v>3</v>
      </c>
      <c r="J12" s="63"/>
    </row>
    <row r="13" spans="1:10" ht="21.9" customHeight="1" x14ac:dyDescent="0.25">
      <c r="A13" s="81" t="s">
        <v>155</v>
      </c>
      <c r="B13" s="33">
        <v>2</v>
      </c>
      <c r="C13" s="33"/>
      <c r="D13" s="33"/>
      <c r="E13" s="33"/>
      <c r="F13" s="33"/>
      <c r="G13" s="33"/>
      <c r="H13" s="33"/>
      <c r="I13" s="64">
        <f t="shared" si="0"/>
        <v>2</v>
      </c>
      <c r="J13" s="63"/>
    </row>
    <row r="14" spans="1:10" ht="21.9" customHeight="1" x14ac:dyDescent="0.25">
      <c r="A14" s="81" t="s">
        <v>156</v>
      </c>
      <c r="B14" s="33">
        <v>3</v>
      </c>
      <c r="C14" s="33"/>
      <c r="D14" s="33"/>
      <c r="E14" s="33"/>
      <c r="F14" s="33"/>
      <c r="G14" s="33"/>
      <c r="H14" s="33"/>
      <c r="I14" s="64">
        <f t="shared" si="0"/>
        <v>3</v>
      </c>
      <c r="J14" s="63"/>
    </row>
    <row r="15" spans="1:10" ht="21.9" customHeight="1" x14ac:dyDescent="0.25">
      <c r="A15" s="79" t="s">
        <v>157</v>
      </c>
      <c r="B15" s="75">
        <v>9</v>
      </c>
      <c r="C15" s="75"/>
      <c r="D15" s="75"/>
      <c r="E15" s="75"/>
      <c r="F15" s="75"/>
      <c r="G15" s="75"/>
      <c r="H15" s="75"/>
      <c r="I15" s="80">
        <f t="shared" si="0"/>
        <v>9</v>
      </c>
      <c r="J15" s="63"/>
    </row>
    <row r="16" spans="1:10" ht="21.9" customHeight="1" thickBot="1" x14ac:dyDescent="0.3">
      <c r="A16" s="68" t="s">
        <v>158</v>
      </c>
      <c r="B16" s="73">
        <v>68</v>
      </c>
      <c r="C16" s="73"/>
      <c r="D16" s="73"/>
      <c r="E16" s="73"/>
      <c r="F16" s="73"/>
      <c r="G16" s="73"/>
      <c r="H16" s="73"/>
      <c r="I16" s="72">
        <f t="shared" si="0"/>
        <v>68</v>
      </c>
      <c r="J16" s="63"/>
    </row>
    <row r="17" spans="1:10" ht="21.9" customHeight="1" thickTop="1" x14ac:dyDescent="0.25">
      <c r="A17" s="79" t="s">
        <v>159</v>
      </c>
      <c r="B17" s="75">
        <v>0</v>
      </c>
      <c r="C17" s="75"/>
      <c r="D17" s="75"/>
      <c r="E17" s="75" t="s">
        <v>13</v>
      </c>
      <c r="F17" s="75"/>
      <c r="G17" s="75"/>
      <c r="H17" s="75"/>
      <c r="I17" s="64">
        <f t="shared" si="0"/>
        <v>0</v>
      </c>
      <c r="J17" s="63"/>
    </row>
    <row r="18" spans="1:10" ht="21.9" customHeight="1" thickBot="1" x14ac:dyDescent="0.3">
      <c r="A18" s="68" t="s">
        <v>160</v>
      </c>
      <c r="B18" s="73">
        <v>0</v>
      </c>
      <c r="C18" s="73"/>
      <c r="D18" s="73"/>
      <c r="E18" s="73"/>
      <c r="F18" s="73"/>
      <c r="G18" s="73"/>
      <c r="H18" s="73"/>
      <c r="I18" s="72">
        <f t="shared" si="0"/>
        <v>0</v>
      </c>
      <c r="J18" s="63"/>
    </row>
    <row r="19" spans="1:10" ht="21.9" customHeight="1" thickTop="1" x14ac:dyDescent="0.25">
      <c r="A19" s="78" t="s">
        <v>161</v>
      </c>
      <c r="B19" s="75">
        <v>77</v>
      </c>
      <c r="C19" s="75"/>
      <c r="D19" s="75"/>
      <c r="E19" s="75"/>
      <c r="F19" s="75"/>
      <c r="G19" s="75"/>
      <c r="H19" s="75"/>
      <c r="I19" s="64">
        <f t="shared" si="0"/>
        <v>77</v>
      </c>
      <c r="J19" s="63"/>
    </row>
    <row r="20" spans="1:10" ht="21.9" customHeight="1" thickBot="1" x14ac:dyDescent="0.3">
      <c r="A20" s="77" t="s">
        <v>162</v>
      </c>
      <c r="B20" s="73">
        <v>58</v>
      </c>
      <c r="C20" s="73"/>
      <c r="D20" s="73"/>
      <c r="E20" s="73"/>
      <c r="F20" s="73"/>
      <c r="G20" s="73"/>
      <c r="H20" s="73"/>
      <c r="I20" s="72">
        <f t="shared" si="0"/>
        <v>58</v>
      </c>
      <c r="J20" s="63"/>
    </row>
    <row r="21" spans="1:10" ht="21.9" customHeight="1" thickTop="1" x14ac:dyDescent="0.25">
      <c r="A21" s="76" t="s">
        <v>163</v>
      </c>
      <c r="B21" s="75">
        <v>0</v>
      </c>
      <c r="C21" s="75"/>
      <c r="D21" s="75"/>
      <c r="E21" s="75"/>
      <c r="F21" s="75"/>
      <c r="G21" s="75"/>
      <c r="H21" s="75"/>
      <c r="I21" s="64">
        <f t="shared" si="0"/>
        <v>0</v>
      </c>
      <c r="J21" s="63"/>
    </row>
    <row r="22" spans="1:10" ht="21.9" customHeight="1" thickBot="1" x14ac:dyDescent="0.3">
      <c r="A22" s="74" t="s">
        <v>164</v>
      </c>
      <c r="B22" s="73">
        <v>0</v>
      </c>
      <c r="C22" s="73"/>
      <c r="D22" s="73"/>
      <c r="E22" s="73"/>
      <c r="F22" s="73"/>
      <c r="G22" s="73"/>
      <c r="H22" s="73"/>
      <c r="I22" s="72">
        <f t="shared" si="0"/>
        <v>0</v>
      </c>
      <c r="J22" s="63"/>
    </row>
    <row r="23" spans="1:10" ht="21.9" customHeight="1" thickTop="1" x14ac:dyDescent="0.25">
      <c r="A23" s="65" t="s">
        <v>165</v>
      </c>
      <c r="B23" s="71">
        <f t="shared" ref="B23:H23" si="1">SUM(B7:B22)</f>
        <v>319</v>
      </c>
      <c r="C23" s="71">
        <f t="shared" si="1"/>
        <v>0</v>
      </c>
      <c r="D23" s="71">
        <f t="shared" si="1"/>
        <v>0</v>
      </c>
      <c r="E23" s="71">
        <f t="shared" si="1"/>
        <v>0</v>
      </c>
      <c r="F23" s="71">
        <f t="shared" si="1"/>
        <v>0</v>
      </c>
      <c r="G23" s="71">
        <f t="shared" si="1"/>
        <v>0</v>
      </c>
      <c r="H23" s="71">
        <f t="shared" si="1"/>
        <v>0</v>
      </c>
      <c r="I23" s="64">
        <f t="shared" si="0"/>
        <v>319</v>
      </c>
      <c r="J23" s="63"/>
    </row>
    <row r="24" spans="1:10" ht="21.9" customHeight="1" x14ac:dyDescent="0.25">
      <c r="A24" s="65" t="s">
        <v>166</v>
      </c>
      <c r="B24" s="70">
        <v>214.6</v>
      </c>
      <c r="C24" s="70"/>
      <c r="D24" s="70"/>
      <c r="E24" s="70"/>
      <c r="F24" s="70"/>
      <c r="G24" s="70"/>
      <c r="H24" s="70"/>
      <c r="I24" s="69">
        <f t="shared" si="0"/>
        <v>214.6</v>
      </c>
      <c r="J24" s="63"/>
    </row>
    <row r="25" spans="1:10" ht="42.15" customHeight="1" thickBot="1" x14ac:dyDescent="0.3">
      <c r="A25" s="68" t="s">
        <v>167</v>
      </c>
      <c r="B25" s="67" t="s">
        <v>168</v>
      </c>
      <c r="C25" s="67"/>
      <c r="D25" s="67"/>
      <c r="E25" s="67"/>
      <c r="F25" s="67"/>
      <c r="G25" s="67"/>
      <c r="H25" s="67"/>
      <c r="I25" s="66"/>
      <c r="J25" s="63"/>
    </row>
    <row r="26" spans="1:10" ht="40.200000000000003" thickTop="1" x14ac:dyDescent="0.25">
      <c r="A26" s="65" t="s">
        <v>169</v>
      </c>
      <c r="B26" s="33">
        <v>79</v>
      </c>
      <c r="C26" s="33"/>
      <c r="D26" s="33"/>
      <c r="E26" s="33"/>
      <c r="F26" s="33"/>
      <c r="G26" s="33"/>
      <c r="H26" s="33"/>
      <c r="I26" s="64">
        <f>SUM(B26:H26)</f>
        <v>79</v>
      </c>
      <c r="J26" s="63"/>
    </row>
    <row r="27" spans="1:10" x14ac:dyDescent="0.25">
      <c r="A27" s="38"/>
      <c r="B27" s="62"/>
      <c r="C27" s="62"/>
      <c r="D27" s="62"/>
      <c r="E27" s="62"/>
      <c r="F27" s="62"/>
      <c r="G27" s="62"/>
      <c r="H27" s="62"/>
      <c r="I27" s="62"/>
      <c r="J27" s="62"/>
    </row>
    <row r="28" spans="1:10" ht="14.4" x14ac:dyDescent="0.3">
      <c r="A28" s="61" t="s">
        <v>170</v>
      </c>
      <c r="B28" s="61"/>
      <c r="C28" s="61"/>
      <c r="D28" s="61"/>
      <c r="E28" s="61"/>
      <c r="F28" s="61"/>
      <c r="G28" s="61"/>
      <c r="H28" s="61"/>
      <c r="I28" s="61"/>
    </row>
    <row r="29" spans="1:10" ht="29.25" customHeight="1" x14ac:dyDescent="0.3">
      <c r="A29" s="644" t="s">
        <v>171</v>
      </c>
      <c r="B29" s="644"/>
      <c r="C29" s="644"/>
      <c r="D29" s="644"/>
      <c r="E29" s="644"/>
      <c r="F29" s="644"/>
      <c r="G29" s="644"/>
      <c r="H29" s="644"/>
      <c r="I29" s="644"/>
    </row>
    <row r="30" spans="1:10" ht="30" customHeight="1" x14ac:dyDescent="0.3">
      <c r="A30" s="644" t="s">
        <v>172</v>
      </c>
      <c r="B30" s="644"/>
      <c r="C30" s="644"/>
      <c r="D30" s="644"/>
      <c r="E30" s="644"/>
      <c r="F30" s="644"/>
      <c r="G30" s="644"/>
      <c r="H30" s="644"/>
      <c r="I30" s="644"/>
      <c r="J30" s="38"/>
    </row>
    <row r="31" spans="1:10" ht="14.4" x14ac:dyDescent="0.3">
      <c r="A31" s="61" t="s">
        <v>173</v>
      </c>
      <c r="B31" s="61"/>
      <c r="C31" s="61"/>
      <c r="D31" s="61"/>
      <c r="E31" s="61"/>
      <c r="F31" s="61"/>
      <c r="G31" s="61"/>
      <c r="H31" s="61"/>
      <c r="I31" s="61"/>
    </row>
    <row r="32" spans="1:10" ht="14.4" x14ac:dyDescent="0.3">
      <c r="A32" s="61"/>
      <c r="B32" s="61"/>
      <c r="C32" s="61"/>
      <c r="D32" s="61"/>
      <c r="E32" s="61"/>
      <c r="F32" s="61"/>
      <c r="G32" s="61"/>
      <c r="H32" s="61"/>
      <c r="I32" s="61"/>
    </row>
    <row r="33" spans="1:9" ht="14.4" x14ac:dyDescent="0.3">
      <c r="A33" s="61" t="s">
        <v>174</v>
      </c>
      <c r="B33" s="61"/>
      <c r="C33" s="61"/>
      <c r="D33" s="61"/>
      <c r="E33" s="61"/>
      <c r="F33" s="61"/>
      <c r="G33" s="61"/>
      <c r="H33" s="61"/>
      <c r="I33" s="61"/>
    </row>
    <row r="35" spans="1:9" x14ac:dyDescent="0.25">
      <c r="A35" s="6" t="s">
        <v>101</v>
      </c>
    </row>
    <row r="36" spans="1:9" x14ac:dyDescent="0.25">
      <c r="A36" s="633" t="s">
        <v>175</v>
      </c>
      <c r="B36" s="634"/>
      <c r="C36" s="634"/>
      <c r="D36" s="634"/>
      <c r="E36" s="634"/>
      <c r="F36" s="634"/>
      <c r="G36" s="634"/>
      <c r="H36" s="634"/>
      <c r="I36" s="635"/>
    </row>
    <row r="37" spans="1:9" x14ac:dyDescent="0.25">
      <c r="A37" s="636"/>
      <c r="B37" s="637"/>
      <c r="C37" s="637"/>
      <c r="D37" s="637"/>
      <c r="E37" s="637"/>
      <c r="F37" s="637"/>
      <c r="G37" s="637"/>
      <c r="H37" s="637"/>
      <c r="I37" s="638"/>
    </row>
    <row r="38" spans="1:9" x14ac:dyDescent="0.25">
      <c r="A38" s="636"/>
      <c r="B38" s="637"/>
      <c r="C38" s="637"/>
      <c r="D38" s="637"/>
      <c r="E38" s="637"/>
      <c r="F38" s="637"/>
      <c r="G38" s="637"/>
      <c r="H38" s="637"/>
      <c r="I38" s="638"/>
    </row>
    <row r="39" spans="1:9" x14ac:dyDescent="0.25">
      <c r="A39" s="636"/>
      <c r="B39" s="637"/>
      <c r="C39" s="637"/>
      <c r="D39" s="637"/>
      <c r="E39" s="637"/>
      <c r="F39" s="637"/>
      <c r="G39" s="637"/>
      <c r="H39" s="637"/>
      <c r="I39" s="638"/>
    </row>
    <row r="40" spans="1:9" x14ac:dyDescent="0.25">
      <c r="A40" s="636"/>
      <c r="B40" s="637"/>
      <c r="C40" s="637"/>
      <c r="D40" s="637"/>
      <c r="E40" s="637"/>
      <c r="F40" s="637"/>
      <c r="G40" s="637"/>
      <c r="H40" s="637"/>
      <c r="I40" s="638"/>
    </row>
    <row r="41" spans="1:9" x14ac:dyDescent="0.25">
      <c r="A41" s="636"/>
      <c r="B41" s="637"/>
      <c r="C41" s="637"/>
      <c r="D41" s="637"/>
      <c r="E41" s="637"/>
      <c r="F41" s="637"/>
      <c r="G41" s="637"/>
      <c r="H41" s="637"/>
      <c r="I41" s="638"/>
    </row>
    <row r="42" spans="1:9" x14ac:dyDescent="0.25">
      <c r="A42" s="639"/>
      <c r="B42" s="640"/>
      <c r="C42" s="640"/>
      <c r="D42" s="640"/>
      <c r="E42" s="640"/>
      <c r="F42" s="640"/>
      <c r="G42" s="640"/>
      <c r="H42" s="640"/>
      <c r="I42" s="641"/>
    </row>
  </sheetData>
  <sheetProtection insertColumns="0" insertRows="0"/>
  <mergeCells count="6">
    <mergeCell ref="A36:I42"/>
    <mergeCell ref="A1:I1"/>
    <mergeCell ref="A2:I2"/>
    <mergeCell ref="A4:I4"/>
    <mergeCell ref="A29:I29"/>
    <mergeCell ref="A30:I30"/>
  </mergeCells>
  <pageMargins left="0.75" right="0.25" top="1" bottom="1" header="0.5" footer="0.5"/>
  <pageSetup scale="78" orientation="portrait" r:id="rId1"/>
  <headerFooter alignWithMargins="0">
    <oddFooter>&amp;L&amp;"Garamond,Regular"Revised October 2018&amp;C&amp;"Garamond,Regular"4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0A520-4071-40DA-9A37-DA65DFE77D31}">
  <dimension ref="A1:G42"/>
  <sheetViews>
    <sheetView zoomScaleNormal="100" workbookViewId="0">
      <selection activeCell="G43" sqref="G43"/>
    </sheetView>
  </sheetViews>
  <sheetFormatPr defaultColWidth="9.109375" defaultRowHeight="13.2" x14ac:dyDescent="0.25"/>
  <cols>
    <col min="1" max="1" width="26.33203125" style="6" customWidth="1"/>
    <col min="2" max="2" width="18" style="6" customWidth="1"/>
    <col min="3" max="3" width="15" style="6" customWidth="1"/>
    <col min="4" max="4" width="11.44140625" style="6" customWidth="1"/>
    <col min="5" max="5" width="13" style="6" customWidth="1"/>
    <col min="6" max="6" width="15.44140625" style="6" customWidth="1"/>
    <col min="7" max="7" width="14.33203125" style="6" customWidth="1"/>
    <col min="8" max="8" width="8.33203125" style="6" customWidth="1"/>
    <col min="9" max="16384" width="9.109375" style="6"/>
  </cols>
  <sheetData>
    <row r="1" spans="1:7" ht="15.6" x14ac:dyDescent="0.3">
      <c r="A1" s="588" t="s">
        <v>176</v>
      </c>
      <c r="B1" s="588"/>
      <c r="C1" s="588"/>
      <c r="D1" s="588"/>
      <c r="E1" s="588"/>
      <c r="F1" s="588"/>
      <c r="G1" s="588"/>
    </row>
    <row r="2" spans="1:7" ht="15.6" x14ac:dyDescent="0.3">
      <c r="A2" s="588" t="s">
        <v>177</v>
      </c>
      <c r="B2" s="588"/>
      <c r="C2" s="588"/>
      <c r="D2" s="588"/>
      <c r="E2" s="588"/>
      <c r="F2" s="588"/>
      <c r="G2" s="588"/>
    </row>
    <row r="4" spans="1:7" ht="14.4" x14ac:dyDescent="0.3">
      <c r="A4" s="642" t="s">
        <v>138</v>
      </c>
      <c r="B4" s="642"/>
      <c r="C4" s="642"/>
      <c r="D4" s="642"/>
      <c r="E4" s="642"/>
      <c r="F4" s="642"/>
      <c r="G4" s="642"/>
    </row>
    <row r="5" spans="1:7" x14ac:dyDescent="0.25">
      <c r="A5" s="6" t="s">
        <v>178</v>
      </c>
      <c r="C5" s="26"/>
      <c r="D5" s="26"/>
      <c r="E5" s="87"/>
      <c r="F5" s="87"/>
      <c r="G5" s="1"/>
    </row>
    <row r="6" spans="1:7" ht="51" customHeight="1" x14ac:dyDescent="0.25">
      <c r="A6" s="86" t="s">
        <v>140</v>
      </c>
      <c r="B6" s="100" t="s">
        <v>179</v>
      </c>
      <c r="C6" s="86" t="s">
        <v>180</v>
      </c>
      <c r="D6" s="86" t="s">
        <v>181</v>
      </c>
      <c r="E6" s="86" t="s">
        <v>182</v>
      </c>
      <c r="F6" s="86" t="s">
        <v>183</v>
      </c>
      <c r="G6" s="86" t="s">
        <v>184</v>
      </c>
    </row>
    <row r="7" spans="1:7" ht="21.9" customHeight="1" x14ac:dyDescent="0.25">
      <c r="A7" s="81" t="s">
        <v>149</v>
      </c>
      <c r="B7" s="33">
        <v>24</v>
      </c>
      <c r="C7" s="33">
        <v>0</v>
      </c>
      <c r="D7" s="33">
        <v>0</v>
      </c>
      <c r="E7" s="64">
        <f t="shared" ref="E7:E24" si="0">SUM(B7:D7)</f>
        <v>24</v>
      </c>
      <c r="F7" s="33">
        <v>15</v>
      </c>
      <c r="G7" s="64">
        <f t="shared" ref="G7:G24" si="1">E7+F7</f>
        <v>39</v>
      </c>
    </row>
    <row r="8" spans="1:7" ht="21.9" customHeight="1" thickBot="1" x14ac:dyDescent="0.3">
      <c r="A8" s="74" t="s">
        <v>150</v>
      </c>
      <c r="B8" s="73">
        <v>9</v>
      </c>
      <c r="C8" s="73">
        <v>6</v>
      </c>
      <c r="D8" s="73">
        <v>0</v>
      </c>
      <c r="E8" s="72">
        <f t="shared" si="0"/>
        <v>15</v>
      </c>
      <c r="F8" s="73">
        <v>69</v>
      </c>
      <c r="G8" s="72">
        <f t="shared" si="1"/>
        <v>84</v>
      </c>
    </row>
    <row r="9" spans="1:7" ht="21.9" customHeight="1" thickTop="1" x14ac:dyDescent="0.25">
      <c r="A9" s="79" t="s">
        <v>151</v>
      </c>
      <c r="B9" s="75">
        <v>9</v>
      </c>
      <c r="C9" s="75">
        <v>1</v>
      </c>
      <c r="D9" s="75">
        <v>0</v>
      </c>
      <c r="E9" s="64">
        <f t="shared" si="0"/>
        <v>10</v>
      </c>
      <c r="F9" s="75">
        <v>0</v>
      </c>
      <c r="G9" s="64">
        <f t="shared" si="1"/>
        <v>10</v>
      </c>
    </row>
    <row r="10" spans="1:7" ht="21.9" customHeight="1" thickBot="1" x14ac:dyDescent="0.3">
      <c r="A10" s="68" t="s">
        <v>152</v>
      </c>
      <c r="B10" s="73">
        <v>6</v>
      </c>
      <c r="C10" s="73">
        <v>6</v>
      </c>
      <c r="D10" s="73">
        <v>0</v>
      </c>
      <c r="E10" s="72">
        <f t="shared" si="0"/>
        <v>12</v>
      </c>
      <c r="F10" s="73">
        <v>15</v>
      </c>
      <c r="G10" s="72">
        <f t="shared" si="1"/>
        <v>27</v>
      </c>
    </row>
    <row r="11" spans="1:7" ht="21.9" customHeight="1" thickTop="1" x14ac:dyDescent="0.25">
      <c r="A11" s="76" t="s">
        <v>153</v>
      </c>
      <c r="B11" s="75">
        <v>3</v>
      </c>
      <c r="C11" s="75">
        <v>0</v>
      </c>
      <c r="D11" s="75">
        <v>0</v>
      </c>
      <c r="E11" s="64">
        <f t="shared" si="0"/>
        <v>3</v>
      </c>
      <c r="F11" s="75">
        <v>0</v>
      </c>
      <c r="G11" s="64">
        <f t="shared" si="1"/>
        <v>3</v>
      </c>
    </row>
    <row r="12" spans="1:7" ht="22.95" customHeight="1" x14ac:dyDescent="0.25">
      <c r="A12" s="84" t="s">
        <v>154</v>
      </c>
      <c r="B12" s="83">
        <v>0</v>
      </c>
      <c r="C12" s="83">
        <v>1</v>
      </c>
      <c r="D12" s="83">
        <v>0</v>
      </c>
      <c r="E12" s="82">
        <f t="shared" si="0"/>
        <v>1</v>
      </c>
      <c r="F12" s="83">
        <v>3</v>
      </c>
      <c r="G12" s="82">
        <f t="shared" si="1"/>
        <v>4</v>
      </c>
    </row>
    <row r="13" spans="1:7" ht="22.95" customHeight="1" x14ac:dyDescent="0.25">
      <c r="A13" s="81" t="s">
        <v>155</v>
      </c>
      <c r="B13" s="33">
        <v>0</v>
      </c>
      <c r="C13" s="33">
        <v>0</v>
      </c>
      <c r="D13" s="33">
        <v>0</v>
      </c>
      <c r="E13" s="64">
        <f t="shared" si="0"/>
        <v>0</v>
      </c>
      <c r="F13" s="33">
        <v>2</v>
      </c>
      <c r="G13" s="64">
        <f t="shared" si="1"/>
        <v>2</v>
      </c>
    </row>
    <row r="14" spans="1:7" ht="22.95" customHeight="1" x14ac:dyDescent="0.25">
      <c r="A14" s="81" t="s">
        <v>156</v>
      </c>
      <c r="B14" s="33">
        <v>3</v>
      </c>
      <c r="C14" s="33">
        <v>4</v>
      </c>
      <c r="D14" s="33">
        <v>0</v>
      </c>
      <c r="E14" s="64">
        <f t="shared" si="0"/>
        <v>7</v>
      </c>
      <c r="F14" s="33">
        <v>3</v>
      </c>
      <c r="G14" s="64">
        <f t="shared" si="1"/>
        <v>10</v>
      </c>
    </row>
    <row r="15" spans="1:7" ht="26.4" x14ac:dyDescent="0.25">
      <c r="A15" s="79" t="s">
        <v>157</v>
      </c>
      <c r="B15" s="75">
        <v>5</v>
      </c>
      <c r="C15" s="75">
        <v>0</v>
      </c>
      <c r="D15" s="75">
        <v>0</v>
      </c>
      <c r="E15" s="80">
        <f t="shared" si="0"/>
        <v>5</v>
      </c>
      <c r="F15" s="75">
        <v>9</v>
      </c>
      <c r="G15" s="80">
        <f t="shared" si="1"/>
        <v>14</v>
      </c>
    </row>
    <row r="16" spans="1:7" ht="32.4" customHeight="1" thickBot="1" x14ac:dyDescent="0.3">
      <c r="A16" s="68" t="s">
        <v>158</v>
      </c>
      <c r="B16" s="73">
        <v>13</v>
      </c>
      <c r="C16" s="73">
        <v>8</v>
      </c>
      <c r="D16" s="73">
        <v>1</v>
      </c>
      <c r="E16" s="72">
        <f t="shared" si="0"/>
        <v>22</v>
      </c>
      <c r="F16" s="73">
        <v>68</v>
      </c>
      <c r="G16" s="72">
        <f t="shared" si="1"/>
        <v>90</v>
      </c>
    </row>
    <row r="17" spans="1:7" ht="21.9" customHeight="1" thickTop="1" x14ac:dyDescent="0.25">
      <c r="A17" s="79" t="s">
        <v>159</v>
      </c>
      <c r="B17" s="75">
        <v>0</v>
      </c>
      <c r="C17" s="75">
        <v>0</v>
      </c>
      <c r="D17" s="75">
        <v>0</v>
      </c>
      <c r="E17" s="64">
        <f t="shared" si="0"/>
        <v>0</v>
      </c>
      <c r="F17" s="75">
        <v>0</v>
      </c>
      <c r="G17" s="64">
        <f t="shared" si="1"/>
        <v>0</v>
      </c>
    </row>
    <row r="18" spans="1:7" ht="21.9" customHeight="1" thickBot="1" x14ac:dyDescent="0.3">
      <c r="A18" s="68" t="s">
        <v>160</v>
      </c>
      <c r="B18" s="73">
        <v>0</v>
      </c>
      <c r="C18" s="73">
        <v>0</v>
      </c>
      <c r="D18" s="73">
        <v>0</v>
      </c>
      <c r="E18" s="72">
        <f t="shared" si="0"/>
        <v>0</v>
      </c>
      <c r="F18" s="73">
        <v>0</v>
      </c>
      <c r="G18" s="72">
        <f t="shared" si="1"/>
        <v>0</v>
      </c>
    </row>
    <row r="19" spans="1:7" ht="21.9" customHeight="1" thickTop="1" x14ac:dyDescent="0.25">
      <c r="A19" s="78" t="s">
        <v>161</v>
      </c>
      <c r="B19" s="75">
        <v>8</v>
      </c>
      <c r="C19" s="75">
        <v>0</v>
      </c>
      <c r="D19" s="75">
        <v>0</v>
      </c>
      <c r="E19" s="64">
        <f t="shared" si="0"/>
        <v>8</v>
      </c>
      <c r="F19" s="75">
        <v>77</v>
      </c>
      <c r="G19" s="64">
        <f t="shared" si="1"/>
        <v>85</v>
      </c>
    </row>
    <row r="20" spans="1:7" ht="21.9" customHeight="1" thickBot="1" x14ac:dyDescent="0.3">
      <c r="A20" s="77" t="s">
        <v>162</v>
      </c>
      <c r="B20" s="73">
        <v>29</v>
      </c>
      <c r="C20" s="73">
        <v>6</v>
      </c>
      <c r="D20" s="73">
        <v>0</v>
      </c>
      <c r="E20" s="72">
        <f t="shared" si="0"/>
        <v>35</v>
      </c>
      <c r="F20" s="73">
        <v>58</v>
      </c>
      <c r="G20" s="72">
        <f t="shared" si="1"/>
        <v>93</v>
      </c>
    </row>
    <row r="21" spans="1:7" ht="21.9" customHeight="1" thickTop="1" x14ac:dyDescent="0.25">
      <c r="A21" s="76" t="s">
        <v>163</v>
      </c>
      <c r="B21" s="75"/>
      <c r="C21" s="75">
        <v>9</v>
      </c>
      <c r="D21" s="75"/>
      <c r="E21" s="64">
        <f t="shared" si="0"/>
        <v>9</v>
      </c>
      <c r="F21" s="75">
        <v>0</v>
      </c>
      <c r="G21" s="64">
        <f t="shared" si="1"/>
        <v>9</v>
      </c>
    </row>
    <row r="22" spans="1:7" ht="21.9" customHeight="1" thickBot="1" x14ac:dyDescent="0.3">
      <c r="A22" s="74" t="s">
        <v>164</v>
      </c>
      <c r="B22" s="73"/>
      <c r="C22" s="73">
        <v>385</v>
      </c>
      <c r="D22" s="73"/>
      <c r="E22" s="72">
        <f t="shared" si="0"/>
        <v>385</v>
      </c>
      <c r="F22" s="73">
        <v>0</v>
      </c>
      <c r="G22" s="72">
        <f t="shared" si="1"/>
        <v>385</v>
      </c>
    </row>
    <row r="23" spans="1:7" ht="25.65" customHeight="1" thickTop="1" x14ac:dyDescent="0.25">
      <c r="A23" s="65" t="s">
        <v>165</v>
      </c>
      <c r="B23" s="64">
        <f>SUM(B7:B22)</f>
        <v>109</v>
      </c>
      <c r="C23" s="64">
        <f>SUM(C7:C22)</f>
        <v>426</v>
      </c>
      <c r="D23" s="64">
        <f>SUM(D7:D22)</f>
        <v>1</v>
      </c>
      <c r="E23" s="64">
        <f t="shared" si="0"/>
        <v>536</v>
      </c>
      <c r="F23" s="75">
        <v>319</v>
      </c>
      <c r="G23" s="64">
        <f t="shared" si="1"/>
        <v>855</v>
      </c>
    </row>
    <row r="24" spans="1:7" ht="21.9" customHeight="1" x14ac:dyDescent="0.25">
      <c r="A24" s="65" t="s">
        <v>166</v>
      </c>
      <c r="B24" s="99">
        <v>81</v>
      </c>
      <c r="C24" s="99"/>
      <c r="D24" s="99"/>
      <c r="E24" s="64">
        <f t="shared" si="0"/>
        <v>81</v>
      </c>
      <c r="F24" s="99">
        <v>214.6</v>
      </c>
      <c r="G24" s="69">
        <f t="shared" si="1"/>
        <v>295.60000000000002</v>
      </c>
    </row>
    <row r="25" spans="1:7" ht="42.15" customHeight="1" x14ac:dyDescent="0.25">
      <c r="A25" s="65" t="s">
        <v>167</v>
      </c>
      <c r="B25" s="98" t="s">
        <v>185</v>
      </c>
      <c r="C25" s="98"/>
      <c r="D25" s="98"/>
      <c r="E25" s="98"/>
      <c r="F25" s="97"/>
      <c r="G25" s="97"/>
    </row>
    <row r="26" spans="1:7" ht="39.6" x14ac:dyDescent="0.25">
      <c r="A26" s="65" t="s">
        <v>186</v>
      </c>
      <c r="B26" s="96">
        <v>116</v>
      </c>
      <c r="C26" s="1"/>
      <c r="D26" s="1"/>
      <c r="E26" s="1"/>
      <c r="F26" s="1"/>
      <c r="G26" s="95"/>
    </row>
    <row r="27" spans="1:7" x14ac:dyDescent="0.25">
      <c r="A27" s="38"/>
      <c r="B27" s="62"/>
      <c r="C27" s="62"/>
      <c r="D27" s="62"/>
      <c r="E27" s="62"/>
      <c r="F27" s="62"/>
      <c r="G27" s="62"/>
    </row>
    <row r="28" spans="1:7" ht="14.4" x14ac:dyDescent="0.3">
      <c r="A28" s="61" t="s">
        <v>170</v>
      </c>
      <c r="B28" s="61"/>
      <c r="C28" s="61"/>
      <c r="D28" s="61"/>
      <c r="E28" s="61"/>
      <c r="F28" s="61"/>
      <c r="G28" s="61"/>
    </row>
    <row r="29" spans="1:7" ht="29.25" customHeight="1" x14ac:dyDescent="0.3">
      <c r="A29" s="592" t="s">
        <v>171</v>
      </c>
      <c r="B29" s="592"/>
      <c r="C29" s="592"/>
      <c r="D29" s="592"/>
      <c r="E29" s="592"/>
      <c r="F29" s="592"/>
      <c r="G29" s="592"/>
    </row>
    <row r="30" spans="1:7" ht="31.2" customHeight="1" x14ac:dyDescent="0.3">
      <c r="A30" s="592" t="s">
        <v>172</v>
      </c>
      <c r="B30" s="592"/>
      <c r="C30" s="592"/>
      <c r="D30" s="592"/>
      <c r="E30" s="592"/>
      <c r="F30" s="654"/>
      <c r="G30" s="654"/>
    </row>
    <row r="31" spans="1:7" ht="14.4" x14ac:dyDescent="0.3">
      <c r="A31" s="655" t="s">
        <v>173</v>
      </c>
      <c r="B31" s="655"/>
      <c r="C31" s="655"/>
      <c r="D31" s="655"/>
      <c r="E31" s="655"/>
      <c r="F31" s="655"/>
      <c r="G31" s="655"/>
    </row>
    <row r="32" spans="1:7" ht="14.4" x14ac:dyDescent="0.3">
      <c r="A32" s="61"/>
      <c r="B32" s="61"/>
      <c r="C32" s="61"/>
      <c r="D32" s="61"/>
      <c r="E32" s="61"/>
      <c r="F32" s="61"/>
      <c r="G32" s="61"/>
    </row>
    <row r="33" spans="1:7" ht="14.4" x14ac:dyDescent="0.3">
      <c r="A33" s="61" t="s">
        <v>174</v>
      </c>
      <c r="B33" s="61"/>
      <c r="C33" s="61"/>
      <c r="D33" s="61"/>
      <c r="E33" s="61"/>
      <c r="F33" s="61"/>
      <c r="G33" s="61"/>
    </row>
    <row r="35" spans="1:7" x14ac:dyDescent="0.25">
      <c r="A35" s="6" t="s">
        <v>101</v>
      </c>
    </row>
    <row r="36" spans="1:7" x14ac:dyDescent="0.25">
      <c r="A36" s="645" t="s">
        <v>187</v>
      </c>
      <c r="B36" s="646"/>
      <c r="C36" s="646"/>
      <c r="D36" s="646"/>
      <c r="E36" s="646"/>
      <c r="F36" s="646"/>
      <c r="G36" s="647"/>
    </row>
    <row r="37" spans="1:7" x14ac:dyDescent="0.25">
      <c r="A37" s="648"/>
      <c r="B37" s="649"/>
      <c r="C37" s="649"/>
      <c r="D37" s="649"/>
      <c r="E37" s="649"/>
      <c r="F37" s="649"/>
      <c r="G37" s="650"/>
    </row>
    <row r="38" spans="1:7" x14ac:dyDescent="0.25">
      <c r="A38" s="648"/>
      <c r="B38" s="649"/>
      <c r="C38" s="649"/>
      <c r="D38" s="649"/>
      <c r="E38" s="649"/>
      <c r="F38" s="649"/>
      <c r="G38" s="650"/>
    </row>
    <row r="39" spans="1:7" x14ac:dyDescent="0.25">
      <c r="A39" s="648"/>
      <c r="B39" s="649"/>
      <c r="C39" s="649"/>
      <c r="D39" s="649"/>
      <c r="E39" s="649"/>
      <c r="F39" s="649"/>
      <c r="G39" s="650"/>
    </row>
    <row r="40" spans="1:7" x14ac:dyDescent="0.25">
      <c r="A40" s="648"/>
      <c r="B40" s="649"/>
      <c r="C40" s="649"/>
      <c r="D40" s="649"/>
      <c r="E40" s="649"/>
      <c r="F40" s="649"/>
      <c r="G40" s="650"/>
    </row>
    <row r="41" spans="1:7" x14ac:dyDescent="0.25">
      <c r="A41" s="648"/>
      <c r="B41" s="649"/>
      <c r="C41" s="649"/>
      <c r="D41" s="649"/>
      <c r="E41" s="649"/>
      <c r="F41" s="649"/>
      <c r="G41" s="650"/>
    </row>
    <row r="42" spans="1:7" x14ac:dyDescent="0.25">
      <c r="A42" s="651"/>
      <c r="B42" s="652"/>
      <c r="C42" s="652"/>
      <c r="D42" s="652"/>
      <c r="E42" s="652"/>
      <c r="F42" s="652"/>
      <c r="G42" s="653"/>
    </row>
  </sheetData>
  <sheetProtection insertColumns="0" insertRows="0"/>
  <mergeCells count="7">
    <mergeCell ref="A36:G42"/>
    <mergeCell ref="A1:G1"/>
    <mergeCell ref="A2:G2"/>
    <mergeCell ref="A4:G4"/>
    <mergeCell ref="A29:G29"/>
    <mergeCell ref="A30:G30"/>
    <mergeCell ref="A31:G31"/>
  </mergeCells>
  <pageMargins left="0.75" right="0.5" top="0.75" bottom="1" header="0.5" footer="0.5"/>
  <pageSetup scale="78" orientation="portrait" r:id="rId1"/>
  <headerFooter alignWithMargins="0">
    <oddFooter>&amp;L&amp;"Garamond,Regular"Revised October 2018&amp;C&amp;"Garamond,Regular"5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234F7-EF4B-4000-BDB0-FE7D32326641}">
  <dimension ref="A1:H116"/>
  <sheetViews>
    <sheetView topLeftCell="A57" zoomScale="98" zoomScaleNormal="98" workbookViewId="0">
      <selection activeCell="H43" sqref="H43"/>
    </sheetView>
  </sheetViews>
  <sheetFormatPr defaultColWidth="9.109375" defaultRowHeight="13.2" x14ac:dyDescent="0.25"/>
  <cols>
    <col min="1" max="1" width="44.88671875" style="88" customWidth="1"/>
    <col min="2" max="2" width="15.33203125" style="7" customWidth="1"/>
    <col min="3" max="3" width="14" style="6" customWidth="1"/>
    <col min="4" max="4" width="14.6640625" style="6" customWidth="1"/>
    <col min="5" max="5" width="13.5546875" style="6" customWidth="1"/>
    <col min="6" max="6" width="14.33203125" style="6" customWidth="1"/>
    <col min="7" max="8" width="9" style="1" customWidth="1"/>
    <col min="9" max="16384" width="9.109375" style="6"/>
  </cols>
  <sheetData>
    <row r="1" spans="1:8" ht="15.6" x14ac:dyDescent="0.3">
      <c r="A1" s="588" t="s">
        <v>176</v>
      </c>
      <c r="B1" s="588"/>
      <c r="C1" s="588"/>
      <c r="D1" s="588"/>
      <c r="E1" s="588"/>
      <c r="F1" s="588"/>
    </row>
    <row r="2" spans="1:8" ht="15.6" x14ac:dyDescent="0.3">
      <c r="A2" s="588" t="s">
        <v>188</v>
      </c>
      <c r="B2" s="588"/>
      <c r="C2" s="588"/>
      <c r="D2" s="588"/>
      <c r="E2" s="588"/>
      <c r="F2" s="588"/>
    </row>
    <row r="3" spans="1:8" ht="15.6" x14ac:dyDescent="0.3">
      <c r="A3" s="4"/>
      <c r="B3" s="4" t="s">
        <v>189</v>
      </c>
      <c r="C3" s="4" t="s">
        <v>190</v>
      </c>
      <c r="D3" s="4" t="s">
        <v>191</v>
      </c>
      <c r="E3" s="4" t="s">
        <v>192</v>
      </c>
      <c r="F3" s="4"/>
    </row>
    <row r="4" spans="1:8" x14ac:dyDescent="0.25">
      <c r="A4" s="128" t="s">
        <v>193</v>
      </c>
      <c r="B4" s="121"/>
      <c r="C4" s="121"/>
      <c r="D4" s="121"/>
      <c r="F4" s="121"/>
    </row>
    <row r="5" spans="1:8" ht="14.4" customHeight="1" x14ac:dyDescent="0.25">
      <c r="A5" s="659" t="s">
        <v>194</v>
      </c>
      <c r="B5" s="120" t="s">
        <v>195</v>
      </c>
      <c r="C5" s="120" t="s">
        <v>196</v>
      </c>
      <c r="D5" s="120" t="s">
        <v>197</v>
      </c>
      <c r="E5" s="120" t="s">
        <v>198</v>
      </c>
      <c r="F5" s="120" t="s">
        <v>199</v>
      </c>
    </row>
    <row r="6" spans="1:8" x14ac:dyDescent="0.25">
      <c r="A6" s="659"/>
      <c r="B6" s="119" t="s">
        <v>200</v>
      </c>
      <c r="C6" s="119" t="s">
        <v>200</v>
      </c>
      <c r="D6" s="119" t="s">
        <v>200</v>
      </c>
      <c r="E6" s="119" t="s">
        <v>201</v>
      </c>
      <c r="F6" s="119" t="s">
        <v>202</v>
      </c>
    </row>
    <row r="7" spans="1:8" x14ac:dyDescent="0.25">
      <c r="A7" s="659"/>
      <c r="B7" s="117" t="s">
        <v>203</v>
      </c>
      <c r="C7" s="117" t="s">
        <v>204</v>
      </c>
      <c r="D7" s="117" t="s">
        <v>205</v>
      </c>
      <c r="E7" s="117" t="s">
        <v>206</v>
      </c>
      <c r="F7" s="117" t="s">
        <v>207</v>
      </c>
    </row>
    <row r="8" spans="1:8" ht="14.4" x14ac:dyDescent="0.3">
      <c r="A8" s="126" t="s">
        <v>208</v>
      </c>
      <c r="B8" s="125">
        <v>31</v>
      </c>
      <c r="C8" s="125">
        <v>34</v>
      </c>
      <c r="D8" s="125">
        <v>29</v>
      </c>
      <c r="E8" s="125">
        <v>24</v>
      </c>
      <c r="F8" s="124">
        <v>29</v>
      </c>
    </row>
    <row r="9" spans="1:8" ht="14.4" x14ac:dyDescent="0.3">
      <c r="A9" s="126" t="s">
        <v>209</v>
      </c>
      <c r="B9" s="125">
        <v>1</v>
      </c>
      <c r="C9" s="125">
        <v>0</v>
      </c>
      <c r="D9" s="125">
        <v>0</v>
      </c>
      <c r="E9" s="125" t="s">
        <v>210</v>
      </c>
      <c r="F9" s="124" t="s">
        <v>210</v>
      </c>
    </row>
    <row r="10" spans="1:8" s="108" customFormat="1" ht="14.4" x14ac:dyDescent="0.3">
      <c r="A10" s="126" t="s">
        <v>211</v>
      </c>
      <c r="B10" s="125">
        <v>7</v>
      </c>
      <c r="C10" s="125">
        <v>7</v>
      </c>
      <c r="D10" s="125">
        <v>7</v>
      </c>
      <c r="E10" s="125">
        <v>6</v>
      </c>
      <c r="F10" s="124">
        <v>7</v>
      </c>
      <c r="G10" s="1"/>
      <c r="H10" s="1"/>
    </row>
    <row r="11" spans="1:8" s="108" customFormat="1" ht="14.4" x14ac:dyDescent="0.3">
      <c r="A11" s="126" t="s">
        <v>212</v>
      </c>
      <c r="B11" s="125">
        <v>1</v>
      </c>
      <c r="C11" s="125">
        <v>3</v>
      </c>
      <c r="D11" s="125">
        <v>5</v>
      </c>
      <c r="E11" s="125" t="s">
        <v>210</v>
      </c>
      <c r="F11" s="124" t="s">
        <v>210</v>
      </c>
      <c r="G11" s="1"/>
      <c r="H11" s="1"/>
    </row>
    <row r="12" spans="1:8" s="108" customFormat="1" ht="14.4" x14ac:dyDescent="0.3">
      <c r="A12" s="126" t="s">
        <v>213</v>
      </c>
      <c r="B12" s="125">
        <v>0</v>
      </c>
      <c r="C12" s="125">
        <v>1</v>
      </c>
      <c r="D12" s="125">
        <v>1</v>
      </c>
      <c r="E12" s="125">
        <v>1</v>
      </c>
      <c r="F12" s="124">
        <v>1</v>
      </c>
      <c r="G12" s="1"/>
      <c r="H12" s="1"/>
    </row>
    <row r="13" spans="1:8" s="108" customFormat="1" ht="14.4" x14ac:dyDescent="0.3">
      <c r="A13" s="126" t="s">
        <v>214</v>
      </c>
      <c r="B13" s="125">
        <v>8</v>
      </c>
      <c r="C13" s="125">
        <v>10</v>
      </c>
      <c r="D13" s="125">
        <v>9</v>
      </c>
      <c r="E13" s="125">
        <v>9</v>
      </c>
      <c r="F13" s="124">
        <v>9</v>
      </c>
      <c r="G13" s="1"/>
      <c r="H13" s="1"/>
    </row>
    <row r="14" spans="1:8" s="108" customFormat="1" ht="14.4" x14ac:dyDescent="0.3">
      <c r="A14" s="126" t="s">
        <v>215</v>
      </c>
      <c r="B14" s="125" t="s">
        <v>210</v>
      </c>
      <c r="C14" s="125" t="s">
        <v>210</v>
      </c>
      <c r="D14" s="125">
        <v>0</v>
      </c>
      <c r="E14" s="125">
        <v>0</v>
      </c>
      <c r="F14" s="124">
        <v>0</v>
      </c>
      <c r="G14" s="1"/>
      <c r="H14" s="1"/>
    </row>
    <row r="15" spans="1:8" s="108" customFormat="1" ht="14.4" x14ac:dyDescent="0.3">
      <c r="A15" s="126" t="s">
        <v>216</v>
      </c>
      <c r="B15" s="125">
        <v>2</v>
      </c>
      <c r="C15" s="125">
        <v>1</v>
      </c>
      <c r="D15" s="125" t="s">
        <v>210</v>
      </c>
      <c r="E15" s="125" t="s">
        <v>210</v>
      </c>
      <c r="F15" s="124" t="s">
        <v>210</v>
      </c>
      <c r="G15" s="1"/>
      <c r="H15" s="1"/>
    </row>
    <row r="16" spans="1:8" s="108" customFormat="1" ht="14.4" x14ac:dyDescent="0.3">
      <c r="A16" s="126" t="s">
        <v>217</v>
      </c>
      <c r="B16" s="125">
        <v>1</v>
      </c>
      <c r="C16" s="125">
        <v>0</v>
      </c>
      <c r="D16" s="125">
        <v>1</v>
      </c>
      <c r="E16" s="125" t="s">
        <v>218</v>
      </c>
      <c r="F16" s="124" t="s">
        <v>210</v>
      </c>
      <c r="G16" s="1"/>
      <c r="H16" s="1"/>
    </row>
    <row r="17" spans="1:8" s="108" customFormat="1" ht="14.4" x14ac:dyDescent="0.3">
      <c r="A17" s="126" t="s">
        <v>219</v>
      </c>
      <c r="B17" s="125">
        <v>5</v>
      </c>
      <c r="C17" s="125">
        <v>4</v>
      </c>
      <c r="D17" s="125">
        <v>6</v>
      </c>
      <c r="E17" s="125">
        <v>9</v>
      </c>
      <c r="F17" s="124">
        <v>10</v>
      </c>
      <c r="H17" s="1"/>
    </row>
    <row r="18" spans="1:8" s="108" customFormat="1" ht="14.4" x14ac:dyDescent="0.3">
      <c r="A18" s="126" t="s">
        <v>220</v>
      </c>
      <c r="B18" s="125">
        <v>7</v>
      </c>
      <c r="C18" s="125">
        <v>21</v>
      </c>
      <c r="D18" s="125">
        <v>15</v>
      </c>
      <c r="E18" s="125">
        <v>28</v>
      </c>
      <c r="F18" s="124">
        <v>30</v>
      </c>
      <c r="G18" s="1"/>
      <c r="H18" s="1"/>
    </row>
    <row r="19" spans="1:8" s="108" customFormat="1" ht="14.4" x14ac:dyDescent="0.3">
      <c r="A19" s="126" t="s">
        <v>221</v>
      </c>
      <c r="B19" s="125">
        <v>2</v>
      </c>
      <c r="C19" s="125">
        <v>3</v>
      </c>
      <c r="D19" s="125" t="s">
        <v>210</v>
      </c>
      <c r="E19" s="125" t="s">
        <v>210</v>
      </c>
      <c r="F19" s="124" t="s">
        <v>210</v>
      </c>
      <c r="G19" s="1"/>
      <c r="H19" s="1"/>
    </row>
    <row r="20" spans="1:8" s="108" customFormat="1" ht="14.4" x14ac:dyDescent="0.3">
      <c r="A20" s="126" t="s">
        <v>222</v>
      </c>
      <c r="B20" s="125">
        <v>4</v>
      </c>
      <c r="C20" s="125">
        <v>5</v>
      </c>
      <c r="D20" s="125">
        <v>2</v>
      </c>
      <c r="E20" s="125">
        <v>1</v>
      </c>
      <c r="F20" s="124">
        <v>1</v>
      </c>
      <c r="G20" s="1"/>
      <c r="H20" s="1"/>
    </row>
    <row r="21" spans="1:8" s="108" customFormat="1" ht="14.4" x14ac:dyDescent="0.3">
      <c r="A21" s="126" t="s">
        <v>223</v>
      </c>
      <c r="B21" s="125" t="s">
        <v>210</v>
      </c>
      <c r="C21" s="125" t="s">
        <v>210</v>
      </c>
      <c r="D21" s="125">
        <v>0</v>
      </c>
      <c r="E21" s="125">
        <v>1</v>
      </c>
      <c r="F21" s="124">
        <v>1</v>
      </c>
      <c r="G21" s="1"/>
      <c r="H21" s="1"/>
    </row>
    <row r="22" spans="1:8" s="108" customFormat="1" ht="14.4" x14ac:dyDescent="0.3">
      <c r="A22" s="126" t="s">
        <v>224</v>
      </c>
      <c r="B22" s="125" t="s">
        <v>210</v>
      </c>
      <c r="C22" s="125" t="s">
        <v>210</v>
      </c>
      <c r="D22" s="125" t="s">
        <v>210</v>
      </c>
      <c r="E22" s="125">
        <v>0</v>
      </c>
      <c r="F22" s="124">
        <v>2</v>
      </c>
      <c r="G22" s="1"/>
      <c r="H22" s="1"/>
    </row>
    <row r="23" spans="1:8" s="108" customFormat="1" ht="14.4" x14ac:dyDescent="0.3">
      <c r="A23" s="126" t="s">
        <v>225</v>
      </c>
      <c r="B23" s="125" t="s">
        <v>210</v>
      </c>
      <c r="C23" s="125" t="s">
        <v>210</v>
      </c>
      <c r="D23" s="125" t="s">
        <v>210</v>
      </c>
      <c r="E23" s="125">
        <v>1</v>
      </c>
      <c r="F23" s="124">
        <v>1</v>
      </c>
      <c r="G23" s="1"/>
      <c r="H23" s="1"/>
    </row>
    <row r="24" spans="1:8" s="108" customFormat="1" ht="14.4" x14ac:dyDescent="0.3">
      <c r="A24" s="126" t="s">
        <v>226</v>
      </c>
      <c r="B24" s="125">
        <v>3</v>
      </c>
      <c r="C24" s="125">
        <v>5</v>
      </c>
      <c r="D24" s="125">
        <v>3</v>
      </c>
      <c r="E24" s="125">
        <v>2</v>
      </c>
      <c r="F24" s="124">
        <v>2</v>
      </c>
      <c r="G24" s="1"/>
      <c r="H24" s="1"/>
    </row>
    <row r="25" spans="1:8" s="108" customFormat="1" ht="14.4" x14ac:dyDescent="0.3">
      <c r="A25" s="126" t="s">
        <v>227</v>
      </c>
      <c r="B25" s="125">
        <v>4</v>
      </c>
      <c r="C25" s="125">
        <v>0</v>
      </c>
      <c r="D25" s="125">
        <v>3</v>
      </c>
      <c r="E25" s="125">
        <v>0</v>
      </c>
      <c r="F25" s="124">
        <v>0</v>
      </c>
      <c r="G25" s="1"/>
      <c r="H25" s="1"/>
    </row>
    <row r="26" spans="1:8" s="108" customFormat="1" ht="14.4" x14ac:dyDescent="0.3">
      <c r="A26" s="126" t="s">
        <v>228</v>
      </c>
      <c r="B26" s="125">
        <v>1</v>
      </c>
      <c r="C26" s="125" t="s">
        <v>229</v>
      </c>
      <c r="D26" s="125">
        <v>0</v>
      </c>
      <c r="E26" s="125">
        <v>4</v>
      </c>
      <c r="F26" s="124">
        <v>0</v>
      </c>
      <c r="G26" s="1"/>
      <c r="H26" s="1"/>
    </row>
    <row r="27" spans="1:8" s="108" customFormat="1" ht="14.4" x14ac:dyDescent="0.3">
      <c r="A27" s="126" t="s">
        <v>230</v>
      </c>
      <c r="B27" s="125">
        <v>6</v>
      </c>
      <c r="C27" s="125">
        <v>5</v>
      </c>
      <c r="D27" s="125">
        <v>8</v>
      </c>
      <c r="E27" s="125">
        <v>6</v>
      </c>
      <c r="F27" s="124">
        <v>6</v>
      </c>
      <c r="G27" s="1"/>
      <c r="H27" s="1"/>
    </row>
    <row r="28" spans="1:8" s="108" customFormat="1" ht="14.4" x14ac:dyDescent="0.3">
      <c r="A28" s="126" t="s">
        <v>231</v>
      </c>
      <c r="B28" s="125">
        <v>10</v>
      </c>
      <c r="C28" s="125">
        <v>1</v>
      </c>
      <c r="D28" s="125">
        <v>7</v>
      </c>
      <c r="E28" s="125">
        <v>6</v>
      </c>
      <c r="F28" s="124">
        <v>6</v>
      </c>
      <c r="G28" s="1"/>
      <c r="H28" s="1"/>
    </row>
    <row r="29" spans="1:8" s="108" customFormat="1" ht="14.4" x14ac:dyDescent="0.3">
      <c r="A29" s="126" t="s">
        <v>232</v>
      </c>
      <c r="B29" s="125">
        <v>4</v>
      </c>
      <c r="C29" s="125">
        <v>9</v>
      </c>
      <c r="D29" s="125">
        <v>22</v>
      </c>
      <c r="E29" s="125">
        <v>6</v>
      </c>
      <c r="F29" s="124">
        <v>5</v>
      </c>
      <c r="G29" s="1"/>
      <c r="H29" s="1"/>
    </row>
    <row r="30" spans="1:8" s="108" customFormat="1" ht="14.4" x14ac:dyDescent="0.3">
      <c r="A30" s="126" t="s">
        <v>233</v>
      </c>
      <c r="B30" s="125">
        <v>6</v>
      </c>
      <c r="C30" s="125">
        <v>2</v>
      </c>
      <c r="D30" s="125">
        <v>4</v>
      </c>
      <c r="E30" s="125">
        <v>3</v>
      </c>
      <c r="F30" s="124">
        <v>3</v>
      </c>
      <c r="G30" s="1"/>
      <c r="H30" s="1"/>
    </row>
    <row r="31" spans="1:8" s="108" customFormat="1" ht="14.4" x14ac:dyDescent="0.3">
      <c r="A31" s="126" t="s">
        <v>234</v>
      </c>
      <c r="B31" s="125">
        <v>2</v>
      </c>
      <c r="C31" s="125">
        <v>0</v>
      </c>
      <c r="D31" s="125">
        <v>2</v>
      </c>
      <c r="E31" s="125">
        <v>3</v>
      </c>
      <c r="F31" s="124">
        <v>3</v>
      </c>
      <c r="G31" s="1"/>
      <c r="H31" s="1"/>
    </row>
    <row r="32" spans="1:8" s="108" customFormat="1" ht="14.4" x14ac:dyDescent="0.3">
      <c r="A32" s="126" t="s">
        <v>235</v>
      </c>
      <c r="B32" s="125">
        <v>1</v>
      </c>
      <c r="C32" s="125">
        <v>1</v>
      </c>
      <c r="D32" s="125">
        <v>0</v>
      </c>
      <c r="E32" s="125" t="s">
        <v>210</v>
      </c>
      <c r="F32" s="124" t="s">
        <v>210</v>
      </c>
      <c r="G32" s="1"/>
      <c r="H32" s="1"/>
    </row>
    <row r="33" spans="1:8" s="108" customFormat="1" ht="14.4" x14ac:dyDescent="0.3">
      <c r="A33" s="126" t="s">
        <v>236</v>
      </c>
      <c r="B33" s="125"/>
      <c r="C33" s="125">
        <v>0</v>
      </c>
      <c r="D33" s="125">
        <v>1</v>
      </c>
      <c r="E33" s="125">
        <v>0</v>
      </c>
      <c r="F33" s="124">
        <v>0</v>
      </c>
      <c r="G33" s="1"/>
      <c r="H33" s="1"/>
    </row>
    <row r="34" spans="1:8" s="108" customFormat="1" ht="14.4" x14ac:dyDescent="0.3">
      <c r="A34" s="126" t="s">
        <v>237</v>
      </c>
      <c r="B34" s="125">
        <v>11</v>
      </c>
      <c r="C34" s="125">
        <v>9</v>
      </c>
      <c r="D34" s="125">
        <v>5</v>
      </c>
      <c r="E34" s="125">
        <v>4</v>
      </c>
      <c r="F34" s="124">
        <v>8</v>
      </c>
      <c r="G34" s="1"/>
      <c r="H34" s="1"/>
    </row>
    <row r="35" spans="1:8" s="108" customFormat="1" ht="14.4" x14ac:dyDescent="0.3">
      <c r="A35" s="126" t="s">
        <v>238</v>
      </c>
      <c r="B35" s="125">
        <v>3</v>
      </c>
      <c r="C35" s="125">
        <v>1</v>
      </c>
      <c r="D35" s="125" t="s">
        <v>210</v>
      </c>
      <c r="E35" s="125" t="s">
        <v>210</v>
      </c>
      <c r="F35" s="124" t="s">
        <v>210</v>
      </c>
      <c r="G35" s="1"/>
      <c r="H35" s="1"/>
    </row>
    <row r="36" spans="1:8" s="108" customFormat="1" ht="14.4" x14ac:dyDescent="0.3">
      <c r="A36" s="126" t="s">
        <v>239</v>
      </c>
      <c r="B36" s="125">
        <v>0</v>
      </c>
      <c r="C36" s="125">
        <v>0</v>
      </c>
      <c r="D36" s="125">
        <v>0</v>
      </c>
      <c r="E36" s="125">
        <v>0</v>
      </c>
      <c r="F36" s="124" t="s">
        <v>17</v>
      </c>
      <c r="G36" s="1"/>
      <c r="H36" s="1"/>
    </row>
    <row r="37" spans="1:8" s="108" customFormat="1" ht="30" customHeight="1" x14ac:dyDescent="0.3">
      <c r="A37" s="127" t="s">
        <v>240</v>
      </c>
      <c r="B37" s="125"/>
      <c r="C37" s="125"/>
      <c r="D37" s="125"/>
      <c r="E37" s="125"/>
      <c r="F37" s="124"/>
      <c r="G37" s="1"/>
      <c r="H37" s="1"/>
    </row>
    <row r="38" spans="1:8" s="108" customFormat="1" ht="14.4" x14ac:dyDescent="0.3">
      <c r="A38" s="126" t="s">
        <v>241</v>
      </c>
      <c r="B38" s="125">
        <v>10</v>
      </c>
      <c r="C38" s="125">
        <v>13</v>
      </c>
      <c r="D38" s="125">
        <v>17</v>
      </c>
      <c r="E38" s="125">
        <v>13</v>
      </c>
      <c r="F38" s="124">
        <v>15</v>
      </c>
      <c r="G38" s="1"/>
      <c r="H38" s="1"/>
    </row>
    <row r="39" spans="1:8" s="108" customFormat="1" ht="14.4" x14ac:dyDescent="0.3">
      <c r="A39" s="126" t="s">
        <v>242</v>
      </c>
      <c r="B39" s="125">
        <v>3</v>
      </c>
      <c r="C39" s="125" t="s">
        <v>210</v>
      </c>
      <c r="D39" s="125" t="s">
        <v>210</v>
      </c>
      <c r="E39" s="125" t="s">
        <v>210</v>
      </c>
      <c r="F39" s="124" t="s">
        <v>210</v>
      </c>
      <c r="G39" s="1"/>
      <c r="H39" s="1"/>
    </row>
    <row r="40" spans="1:8" s="108" customFormat="1" ht="14.4" x14ac:dyDescent="0.3">
      <c r="A40" s="126" t="s">
        <v>243</v>
      </c>
      <c r="B40" s="125">
        <v>0</v>
      </c>
      <c r="C40" s="125">
        <v>0</v>
      </c>
      <c r="D40" s="125" t="s">
        <v>229</v>
      </c>
      <c r="E40" s="125" t="s">
        <v>210</v>
      </c>
      <c r="F40" s="124" t="s">
        <v>210</v>
      </c>
      <c r="G40" s="1"/>
      <c r="H40" s="1"/>
    </row>
    <row r="41" spans="1:8" s="108" customFormat="1" ht="14.4" x14ac:dyDescent="0.3">
      <c r="A41" s="126" t="s">
        <v>244</v>
      </c>
      <c r="B41" s="125">
        <v>10</v>
      </c>
      <c r="C41" s="125">
        <v>7</v>
      </c>
      <c r="D41" s="125">
        <v>4</v>
      </c>
      <c r="E41" s="125">
        <v>5</v>
      </c>
      <c r="F41" s="124">
        <v>7</v>
      </c>
      <c r="G41" s="1"/>
      <c r="H41" s="1"/>
    </row>
    <row r="42" spans="1:8" s="108" customFormat="1" ht="14.4" x14ac:dyDescent="0.3">
      <c r="A42" s="126" t="s">
        <v>245</v>
      </c>
      <c r="B42" s="125">
        <v>8</v>
      </c>
      <c r="C42" s="125">
        <v>10</v>
      </c>
      <c r="D42" s="125">
        <v>7</v>
      </c>
      <c r="E42" s="125">
        <v>6</v>
      </c>
      <c r="F42" s="124">
        <v>6</v>
      </c>
      <c r="G42" s="1"/>
      <c r="H42" s="1"/>
    </row>
    <row r="43" spans="1:8" s="108" customFormat="1" ht="14.4" x14ac:dyDescent="0.3">
      <c r="A43" s="126" t="s">
        <v>246</v>
      </c>
      <c r="B43" s="125">
        <v>1</v>
      </c>
      <c r="C43" s="125">
        <v>1</v>
      </c>
      <c r="D43" s="125" t="s">
        <v>210</v>
      </c>
      <c r="E43" s="125" t="s">
        <v>210</v>
      </c>
      <c r="F43" s="124" t="s">
        <v>210</v>
      </c>
      <c r="G43" s="1"/>
      <c r="H43" s="1"/>
    </row>
    <row r="44" spans="1:8" s="108" customFormat="1" ht="14.4" x14ac:dyDescent="0.3">
      <c r="A44" s="126" t="s">
        <v>247</v>
      </c>
      <c r="B44" s="125">
        <v>33</v>
      </c>
      <c r="C44" s="125">
        <v>26</v>
      </c>
      <c r="D44" s="125">
        <v>30</v>
      </c>
      <c r="E44" s="125">
        <v>29</v>
      </c>
      <c r="F44" s="124">
        <v>28</v>
      </c>
      <c r="G44" s="1"/>
      <c r="H44" s="1"/>
    </row>
    <row r="45" spans="1:8" s="108" customFormat="1" ht="14.4" x14ac:dyDescent="0.3">
      <c r="A45" s="126" t="s">
        <v>248</v>
      </c>
      <c r="B45" s="125">
        <v>2</v>
      </c>
      <c r="C45" s="125">
        <v>1</v>
      </c>
      <c r="D45" s="125" t="s">
        <v>210</v>
      </c>
      <c r="E45" s="125" t="s">
        <v>210</v>
      </c>
      <c r="F45" s="124" t="s">
        <v>210</v>
      </c>
      <c r="G45" s="1"/>
      <c r="H45" s="1"/>
    </row>
    <row r="46" spans="1:8" s="108" customFormat="1" ht="14.4" x14ac:dyDescent="0.3">
      <c r="A46" s="126" t="s">
        <v>249</v>
      </c>
      <c r="B46" s="125">
        <v>15</v>
      </c>
      <c r="C46" s="125">
        <v>15</v>
      </c>
      <c r="D46" s="125">
        <v>18</v>
      </c>
      <c r="E46" s="125">
        <v>12</v>
      </c>
      <c r="F46" s="124">
        <v>15</v>
      </c>
      <c r="G46" s="1"/>
      <c r="H46" s="1"/>
    </row>
    <row r="47" spans="1:8" s="108" customFormat="1" ht="14.4" x14ac:dyDescent="0.3">
      <c r="A47" s="126" t="s">
        <v>250</v>
      </c>
      <c r="B47" s="125" t="s">
        <v>210</v>
      </c>
      <c r="C47" s="125" t="s">
        <v>210</v>
      </c>
      <c r="D47" s="125">
        <v>9</v>
      </c>
      <c r="E47" s="125">
        <v>15</v>
      </c>
      <c r="F47" s="124">
        <v>14</v>
      </c>
      <c r="G47" s="1"/>
      <c r="H47" s="1"/>
    </row>
    <row r="48" spans="1:8" s="108" customFormat="1" ht="14.4" x14ac:dyDescent="0.3">
      <c r="A48" s="126" t="s">
        <v>251</v>
      </c>
      <c r="B48" s="125">
        <v>9</v>
      </c>
      <c r="C48" s="125">
        <v>9</v>
      </c>
      <c r="D48" s="125">
        <v>3</v>
      </c>
      <c r="E48" s="125" t="s">
        <v>210</v>
      </c>
      <c r="F48" s="124" t="s">
        <v>210</v>
      </c>
      <c r="G48" s="1"/>
      <c r="H48" s="1"/>
    </row>
    <row r="49" spans="1:8" s="108" customFormat="1" ht="14.4" x14ac:dyDescent="0.3">
      <c r="A49" s="126" t="s">
        <v>252</v>
      </c>
      <c r="B49" s="125">
        <v>1</v>
      </c>
      <c r="C49" s="125" t="s">
        <v>210</v>
      </c>
      <c r="D49" s="125" t="s">
        <v>210</v>
      </c>
      <c r="E49" s="125" t="s">
        <v>210</v>
      </c>
      <c r="F49" s="124" t="s">
        <v>210</v>
      </c>
      <c r="G49" s="1"/>
      <c r="H49" s="1"/>
    </row>
    <row r="50" spans="1:8" s="108" customFormat="1" ht="14.4" x14ac:dyDescent="0.3">
      <c r="A50" s="126" t="s">
        <v>253</v>
      </c>
      <c r="B50" s="125">
        <v>23</v>
      </c>
      <c r="C50" s="125">
        <v>20</v>
      </c>
      <c r="D50" s="125">
        <v>12</v>
      </c>
      <c r="E50" s="125">
        <v>6</v>
      </c>
      <c r="F50" s="124">
        <v>8</v>
      </c>
      <c r="G50" s="1"/>
      <c r="H50" s="1"/>
    </row>
    <row r="51" spans="1:8" s="108" customFormat="1" ht="14.4" x14ac:dyDescent="0.3">
      <c r="A51" s="126" t="s">
        <v>254</v>
      </c>
      <c r="B51" s="125">
        <v>22</v>
      </c>
      <c r="C51" s="125">
        <v>18</v>
      </c>
      <c r="D51" s="125">
        <v>31</v>
      </c>
      <c r="E51" s="125">
        <v>23</v>
      </c>
      <c r="F51" s="124">
        <v>27</v>
      </c>
      <c r="G51" s="1"/>
      <c r="H51" s="1"/>
    </row>
    <row r="52" spans="1:8" s="108" customFormat="1" ht="14.4" x14ac:dyDescent="0.3">
      <c r="A52" s="126" t="s">
        <v>255</v>
      </c>
      <c r="B52" s="125">
        <v>2</v>
      </c>
      <c r="C52" s="125">
        <v>2</v>
      </c>
      <c r="D52" s="125">
        <v>1</v>
      </c>
      <c r="E52" s="125">
        <v>1</v>
      </c>
      <c r="F52" s="124">
        <v>0</v>
      </c>
      <c r="G52" s="1"/>
      <c r="H52" s="1"/>
    </row>
    <row r="53" spans="1:8" s="108" customFormat="1" ht="14.4" x14ac:dyDescent="0.3">
      <c r="A53" s="126" t="s">
        <v>256</v>
      </c>
      <c r="B53" s="125">
        <v>5</v>
      </c>
      <c r="C53" s="125">
        <v>3</v>
      </c>
      <c r="D53" s="125">
        <v>6</v>
      </c>
      <c r="E53" s="125">
        <v>6</v>
      </c>
      <c r="F53" s="124">
        <v>4</v>
      </c>
      <c r="G53" s="1"/>
      <c r="H53" s="1"/>
    </row>
    <row r="54" spans="1:8" s="108" customFormat="1" ht="14.4" x14ac:dyDescent="0.3">
      <c r="A54" s="126" t="s">
        <v>257</v>
      </c>
      <c r="B54" s="125" t="s">
        <v>258</v>
      </c>
      <c r="C54" s="125">
        <v>1</v>
      </c>
      <c r="D54" s="125" t="s">
        <v>210</v>
      </c>
      <c r="E54" s="125" t="s">
        <v>210</v>
      </c>
      <c r="F54" s="124" t="s">
        <v>210</v>
      </c>
      <c r="G54" s="1"/>
      <c r="H54" s="1"/>
    </row>
    <row r="55" spans="1:8" s="108" customFormat="1" ht="14.4" x14ac:dyDescent="0.3">
      <c r="A55" s="126" t="s">
        <v>259</v>
      </c>
      <c r="B55" s="125">
        <v>85</v>
      </c>
      <c r="C55" s="125">
        <v>95</v>
      </c>
      <c r="D55" s="125">
        <v>77</v>
      </c>
      <c r="E55" s="125">
        <v>50</v>
      </c>
      <c r="F55" s="124">
        <v>46</v>
      </c>
      <c r="G55" s="1"/>
      <c r="H55" s="1"/>
    </row>
    <row r="56" spans="1:8" s="108" customFormat="1" ht="14.4" x14ac:dyDescent="0.3">
      <c r="A56" s="126" t="s">
        <v>260</v>
      </c>
      <c r="B56" s="125">
        <v>26</v>
      </c>
      <c r="C56" s="125">
        <v>27</v>
      </c>
      <c r="D56" s="125">
        <v>18</v>
      </c>
      <c r="E56" s="125">
        <v>23</v>
      </c>
      <c r="F56" s="124">
        <v>23</v>
      </c>
      <c r="G56" s="1"/>
      <c r="H56" s="1"/>
    </row>
    <row r="57" spans="1:8" s="108" customFormat="1" ht="14.4" x14ac:dyDescent="0.3">
      <c r="A57" s="126" t="s">
        <v>261</v>
      </c>
      <c r="B57" s="125">
        <v>17</v>
      </c>
      <c r="C57" s="125">
        <v>12</v>
      </c>
      <c r="D57" s="125">
        <v>9</v>
      </c>
      <c r="E57" s="125" t="s">
        <v>262</v>
      </c>
      <c r="F57" s="124">
        <v>0</v>
      </c>
      <c r="G57" s="1"/>
      <c r="H57" s="1"/>
    </row>
    <row r="58" spans="1:8" s="108" customFormat="1" ht="14.4" x14ac:dyDescent="0.3">
      <c r="A58" s="126" t="s">
        <v>263</v>
      </c>
      <c r="B58" s="125">
        <v>14</v>
      </c>
      <c r="C58" s="125">
        <v>5</v>
      </c>
      <c r="D58" s="125">
        <v>9</v>
      </c>
      <c r="E58" s="125">
        <v>11</v>
      </c>
      <c r="F58" s="124">
        <v>11</v>
      </c>
      <c r="G58" s="1"/>
      <c r="H58" s="1"/>
    </row>
    <row r="59" spans="1:8" s="108" customFormat="1" ht="14.4" x14ac:dyDescent="0.3">
      <c r="A59" s="126" t="s">
        <v>264</v>
      </c>
      <c r="B59" s="125">
        <v>60</v>
      </c>
      <c r="C59" s="125">
        <v>39</v>
      </c>
      <c r="D59" s="125">
        <v>34</v>
      </c>
      <c r="E59" s="125">
        <v>27</v>
      </c>
      <c r="F59" s="124">
        <v>22</v>
      </c>
      <c r="G59" s="1"/>
      <c r="H59" s="1"/>
    </row>
    <row r="60" spans="1:8" s="108" customFormat="1" ht="14.4" x14ac:dyDescent="0.3">
      <c r="A60" s="126" t="s">
        <v>265</v>
      </c>
      <c r="B60" s="125">
        <v>18</v>
      </c>
      <c r="C60" s="125" t="s">
        <v>266</v>
      </c>
      <c r="D60" s="125" t="s">
        <v>210</v>
      </c>
      <c r="E60" s="125" t="s">
        <v>210</v>
      </c>
      <c r="F60" s="124" t="s">
        <v>210</v>
      </c>
      <c r="G60" s="1"/>
      <c r="H60" s="1"/>
    </row>
    <row r="61" spans="1:8" s="108" customFormat="1" ht="14.4" x14ac:dyDescent="0.3">
      <c r="A61" s="126" t="s">
        <v>267</v>
      </c>
      <c r="B61" s="125">
        <v>60</v>
      </c>
      <c r="C61" s="125">
        <v>50</v>
      </c>
      <c r="D61" s="125">
        <v>56</v>
      </c>
      <c r="E61" s="125">
        <v>59</v>
      </c>
      <c r="F61" s="124">
        <v>56</v>
      </c>
      <c r="G61" s="1"/>
      <c r="H61" s="1"/>
    </row>
    <row r="62" spans="1:8" s="108" customFormat="1" ht="14.4" x14ac:dyDescent="0.3">
      <c r="A62" s="126" t="s">
        <v>268</v>
      </c>
      <c r="B62" s="125">
        <v>3</v>
      </c>
      <c r="C62" s="125" t="s">
        <v>210</v>
      </c>
      <c r="D62" s="125" t="s">
        <v>210</v>
      </c>
      <c r="E62" s="125" t="s">
        <v>210</v>
      </c>
      <c r="F62" s="124" t="s">
        <v>210</v>
      </c>
      <c r="G62" s="1"/>
      <c r="H62" s="1"/>
    </row>
    <row r="63" spans="1:8" s="108" customFormat="1" ht="14.4" x14ac:dyDescent="0.3">
      <c r="A63" s="126" t="s">
        <v>269</v>
      </c>
      <c r="B63" s="125">
        <v>1</v>
      </c>
      <c r="C63" s="125">
        <v>1</v>
      </c>
      <c r="D63" s="125">
        <v>0</v>
      </c>
      <c r="E63" s="125" t="s">
        <v>210</v>
      </c>
      <c r="F63" s="124" t="s">
        <v>210</v>
      </c>
      <c r="G63" s="1"/>
      <c r="H63" s="1"/>
    </row>
    <row r="64" spans="1:8" s="108" customFormat="1" ht="14.4" x14ac:dyDescent="0.3">
      <c r="A64" s="126" t="s">
        <v>270</v>
      </c>
      <c r="B64" s="125">
        <v>3</v>
      </c>
      <c r="C64" s="125">
        <v>1</v>
      </c>
      <c r="D64" s="125">
        <v>0</v>
      </c>
      <c r="E64" s="125" t="s">
        <v>210</v>
      </c>
      <c r="F64" s="124" t="s">
        <v>210</v>
      </c>
      <c r="G64" s="1"/>
      <c r="H64" s="1"/>
    </row>
    <row r="65" spans="1:8" s="108" customFormat="1" ht="14.4" x14ac:dyDescent="0.3">
      <c r="A65" s="126" t="s">
        <v>271</v>
      </c>
      <c r="B65" s="125">
        <v>4</v>
      </c>
      <c r="C65" s="125">
        <v>5</v>
      </c>
      <c r="D65" s="125">
        <v>1</v>
      </c>
      <c r="E65" s="125" t="s">
        <v>210</v>
      </c>
      <c r="F65" s="124" t="s">
        <v>210</v>
      </c>
      <c r="G65" s="1"/>
      <c r="H65" s="1"/>
    </row>
    <row r="66" spans="1:8" s="108" customFormat="1" ht="14.4" x14ac:dyDescent="0.3">
      <c r="A66" s="126" t="s">
        <v>272</v>
      </c>
      <c r="B66" s="125">
        <v>22</v>
      </c>
      <c r="C66" s="125">
        <v>22</v>
      </c>
      <c r="D66" s="125">
        <v>25</v>
      </c>
      <c r="E66" s="125">
        <v>23</v>
      </c>
      <c r="F66" s="124">
        <v>25</v>
      </c>
      <c r="G66" s="1"/>
      <c r="H66" s="1"/>
    </row>
    <row r="67" spans="1:8" s="108" customFormat="1" ht="14.4" x14ac:dyDescent="0.3">
      <c r="A67" s="126" t="s">
        <v>273</v>
      </c>
      <c r="B67" s="125">
        <v>5</v>
      </c>
      <c r="C67" s="125" t="s">
        <v>258</v>
      </c>
      <c r="D67" s="125" t="s">
        <v>210</v>
      </c>
      <c r="E67" s="125" t="s">
        <v>210</v>
      </c>
      <c r="F67" s="124" t="s">
        <v>210</v>
      </c>
      <c r="G67" s="1"/>
      <c r="H67" s="1"/>
    </row>
    <row r="68" spans="1:8" s="108" customFormat="1" ht="14.4" x14ac:dyDescent="0.3">
      <c r="A68" s="126" t="s">
        <v>274</v>
      </c>
      <c r="B68" s="125">
        <v>3</v>
      </c>
      <c r="C68" s="125">
        <v>2</v>
      </c>
      <c r="D68" s="125">
        <v>0</v>
      </c>
      <c r="E68" s="125">
        <v>2</v>
      </c>
      <c r="F68" s="124">
        <v>0</v>
      </c>
      <c r="G68" s="1"/>
      <c r="H68" s="1"/>
    </row>
    <row r="69" spans="1:8" s="108" customFormat="1" ht="14.4" x14ac:dyDescent="0.3">
      <c r="A69" s="126"/>
      <c r="B69" s="125"/>
      <c r="C69" s="125"/>
      <c r="D69" s="125"/>
      <c r="E69" s="125"/>
      <c r="F69" s="124"/>
      <c r="G69" s="1"/>
      <c r="H69" s="1"/>
    </row>
    <row r="70" spans="1:8" s="108" customFormat="1" ht="14.4" x14ac:dyDescent="0.3">
      <c r="A70" s="126" t="s">
        <v>275</v>
      </c>
      <c r="B70" s="125">
        <v>14</v>
      </c>
      <c r="C70" s="125">
        <v>14</v>
      </c>
      <c r="D70" s="125">
        <v>16</v>
      </c>
      <c r="E70" s="125">
        <v>9</v>
      </c>
      <c r="F70" s="124" t="s">
        <v>210</v>
      </c>
      <c r="G70" s="1"/>
      <c r="H70" s="1"/>
    </row>
    <row r="71" spans="1:8" s="108" customFormat="1" ht="13.2" customHeight="1" x14ac:dyDescent="0.25">
      <c r="A71" s="102" t="s">
        <v>276</v>
      </c>
      <c r="B71" s="111">
        <f>SUM(B8:B70)</f>
        <v>599</v>
      </c>
      <c r="C71" s="111">
        <f>SUM(C8:C70)</f>
        <v>521</v>
      </c>
      <c r="D71" s="111">
        <f>SUM(D8:D70)</f>
        <v>513</v>
      </c>
      <c r="E71" s="111">
        <f>SUM(E8:E70)</f>
        <v>434</v>
      </c>
      <c r="F71" s="111">
        <f>SUM(F8:F70)</f>
        <v>431</v>
      </c>
      <c r="G71" s="1"/>
      <c r="H71" s="1"/>
    </row>
    <row r="72" spans="1:8" ht="13.2" customHeight="1" x14ac:dyDescent="0.25">
      <c r="B72" s="123"/>
      <c r="C72" s="123"/>
      <c r="D72" s="123"/>
      <c r="E72" s="123"/>
      <c r="F72" s="123"/>
    </row>
    <row r="73" spans="1:8" ht="13.2" customHeight="1" x14ac:dyDescent="0.25">
      <c r="A73" s="88" t="s">
        <v>13</v>
      </c>
      <c r="B73" s="123"/>
      <c r="C73" s="123"/>
      <c r="D73" s="123"/>
      <c r="E73" s="123"/>
      <c r="F73" s="123"/>
    </row>
    <row r="74" spans="1:8" ht="13.2" customHeight="1" x14ac:dyDescent="0.25">
      <c r="B74" s="123"/>
      <c r="C74" s="123"/>
      <c r="D74" s="123"/>
      <c r="E74" s="123"/>
      <c r="F74" s="123"/>
    </row>
    <row r="75" spans="1:8" ht="13.2" customHeight="1" x14ac:dyDescent="0.25">
      <c r="B75" s="123"/>
      <c r="C75" s="123"/>
      <c r="D75" s="123"/>
      <c r="E75" s="123"/>
      <c r="F75" s="123"/>
    </row>
    <row r="76" spans="1:8" ht="13.2" customHeight="1" x14ac:dyDescent="0.3">
      <c r="A76" s="588" t="s">
        <v>176</v>
      </c>
      <c r="B76" s="588"/>
      <c r="C76" s="588"/>
      <c r="D76" s="588"/>
      <c r="E76" s="588"/>
      <c r="F76" s="588"/>
    </row>
    <row r="77" spans="1:8" ht="13.2" customHeight="1" x14ac:dyDescent="0.3">
      <c r="A77" s="588" t="s">
        <v>277</v>
      </c>
      <c r="B77" s="588"/>
      <c r="C77" s="588"/>
      <c r="D77" s="588"/>
      <c r="E77" s="588"/>
      <c r="F77" s="588"/>
    </row>
    <row r="78" spans="1:8" ht="13.2" customHeight="1" x14ac:dyDescent="0.25">
      <c r="A78" s="122" t="s">
        <v>278</v>
      </c>
      <c r="B78" s="121"/>
      <c r="C78" s="121"/>
      <c r="D78" s="121"/>
      <c r="E78" s="121"/>
      <c r="F78" s="121"/>
    </row>
    <row r="79" spans="1:8" ht="13.2" customHeight="1" x14ac:dyDescent="0.25">
      <c r="A79" s="6"/>
      <c r="B79" s="120" t="s">
        <v>195</v>
      </c>
      <c r="C79" s="120" t="s">
        <v>196</v>
      </c>
      <c r="D79" s="120" t="s">
        <v>197</v>
      </c>
      <c r="E79" s="120" t="s">
        <v>198</v>
      </c>
      <c r="F79" s="120" t="s">
        <v>199</v>
      </c>
    </row>
    <row r="80" spans="1:8" ht="13.2" customHeight="1" x14ac:dyDescent="0.25">
      <c r="B80" s="119" t="s">
        <v>200</v>
      </c>
      <c r="C80" s="119" t="s">
        <v>200</v>
      </c>
      <c r="D80" s="119" t="s">
        <v>200</v>
      </c>
      <c r="E80" s="119" t="s">
        <v>201</v>
      </c>
      <c r="F80" s="119" t="s">
        <v>202</v>
      </c>
    </row>
    <row r="81" spans="1:6" s="1" customFormat="1" ht="27.6" customHeight="1" x14ac:dyDescent="0.25">
      <c r="A81" s="88" t="s">
        <v>279</v>
      </c>
      <c r="B81" s="117" t="s">
        <v>280</v>
      </c>
      <c r="C81" s="117" t="s">
        <v>281</v>
      </c>
      <c r="D81" s="117" t="s">
        <v>282</v>
      </c>
      <c r="E81" s="118" t="s">
        <v>283</v>
      </c>
      <c r="F81" s="117" t="s">
        <v>284</v>
      </c>
    </row>
    <row r="82" spans="1:6" s="1" customFormat="1" ht="13.2" customHeight="1" x14ac:dyDescent="0.3">
      <c r="A82" s="114" t="s">
        <v>285</v>
      </c>
      <c r="B82" s="116">
        <v>1128</v>
      </c>
      <c r="C82" s="116">
        <v>629</v>
      </c>
      <c r="D82" s="116">
        <v>668</v>
      </c>
      <c r="E82" s="116">
        <v>505</v>
      </c>
      <c r="F82" s="115">
        <v>500</v>
      </c>
    </row>
    <row r="83" spans="1:6" s="1" customFormat="1" ht="13.2" customHeight="1" x14ac:dyDescent="0.3">
      <c r="A83" s="114" t="s">
        <v>286</v>
      </c>
      <c r="B83" s="116">
        <v>786</v>
      </c>
      <c r="C83" s="116">
        <v>661</v>
      </c>
      <c r="D83" s="116">
        <v>713</v>
      </c>
      <c r="E83" s="116">
        <v>461</v>
      </c>
      <c r="F83" s="115">
        <v>461</v>
      </c>
    </row>
    <row r="84" spans="1:6" s="1" customFormat="1" ht="13.2" customHeight="1" x14ac:dyDescent="0.3">
      <c r="A84" s="114" t="s">
        <v>287</v>
      </c>
      <c r="B84" s="116">
        <v>1591</v>
      </c>
      <c r="C84" s="116">
        <v>1802</v>
      </c>
      <c r="D84" s="116">
        <v>1466</v>
      </c>
      <c r="E84" s="116">
        <v>1241</v>
      </c>
      <c r="F84" s="115">
        <v>1251</v>
      </c>
    </row>
    <row r="85" spans="1:6" s="1" customFormat="1" ht="13.2" customHeight="1" x14ac:dyDescent="0.3">
      <c r="A85" s="114" t="s">
        <v>288</v>
      </c>
      <c r="B85" s="116">
        <v>3295</v>
      </c>
      <c r="C85" s="116">
        <v>2692</v>
      </c>
      <c r="D85" s="116">
        <v>3039</v>
      </c>
      <c r="E85" s="116">
        <v>2216</v>
      </c>
      <c r="F85" s="115">
        <v>2200</v>
      </c>
    </row>
    <row r="86" spans="1:6" s="1" customFormat="1" ht="13.2" customHeight="1" x14ac:dyDescent="0.3">
      <c r="A86" s="114" t="s">
        <v>289</v>
      </c>
      <c r="B86" s="116">
        <v>954</v>
      </c>
      <c r="C86" s="116">
        <v>749</v>
      </c>
      <c r="D86" s="116">
        <v>404</v>
      </c>
      <c r="E86" s="116">
        <v>270</v>
      </c>
      <c r="F86" s="115">
        <v>270</v>
      </c>
    </row>
    <row r="87" spans="1:6" s="1" customFormat="1" ht="13.2" customHeight="1" x14ac:dyDescent="0.3">
      <c r="A87" s="114" t="s">
        <v>290</v>
      </c>
      <c r="B87" s="116">
        <v>2791</v>
      </c>
      <c r="C87" s="116">
        <v>2852</v>
      </c>
      <c r="D87" s="116">
        <v>3133</v>
      </c>
      <c r="E87" s="116">
        <v>2224</v>
      </c>
      <c r="F87" s="115">
        <v>2250</v>
      </c>
    </row>
    <row r="88" spans="1:6" s="1" customFormat="1" ht="13.2" customHeight="1" x14ac:dyDescent="0.3">
      <c r="A88" s="114" t="s">
        <v>291</v>
      </c>
      <c r="B88" s="113">
        <v>626</v>
      </c>
      <c r="C88" s="113">
        <v>473</v>
      </c>
      <c r="D88" s="113">
        <v>593</v>
      </c>
      <c r="E88" s="113">
        <v>512</v>
      </c>
      <c r="F88" s="112">
        <v>525</v>
      </c>
    </row>
    <row r="89" spans="1:6" s="1" customFormat="1" ht="13.2" customHeight="1" x14ac:dyDescent="0.3">
      <c r="A89" s="114"/>
      <c r="B89" s="113"/>
      <c r="C89" s="113"/>
      <c r="D89" s="113"/>
      <c r="E89" s="113"/>
      <c r="F89" s="112"/>
    </row>
    <row r="90" spans="1:6" s="1" customFormat="1" ht="13.2" customHeight="1" x14ac:dyDescent="0.3">
      <c r="A90" s="114" t="s">
        <v>292</v>
      </c>
      <c r="B90" s="113">
        <v>2731</v>
      </c>
      <c r="C90" s="113">
        <v>1119</v>
      </c>
      <c r="D90" s="113">
        <v>2033</v>
      </c>
      <c r="E90" s="113">
        <v>1945</v>
      </c>
      <c r="F90" s="112">
        <v>2500</v>
      </c>
    </row>
    <row r="91" spans="1:6" s="1" customFormat="1" ht="13.2" customHeight="1" x14ac:dyDescent="0.3">
      <c r="A91" s="114" t="s">
        <v>293</v>
      </c>
      <c r="B91" s="113">
        <v>476</v>
      </c>
      <c r="C91" s="113">
        <v>595</v>
      </c>
      <c r="D91" s="113">
        <v>447</v>
      </c>
      <c r="E91" s="113">
        <v>287</v>
      </c>
      <c r="F91" s="112">
        <v>250</v>
      </c>
    </row>
    <row r="92" spans="1:6" s="1" customFormat="1" x14ac:dyDescent="0.25">
      <c r="A92" s="102" t="s">
        <v>294</v>
      </c>
      <c r="B92" s="111">
        <f>SUM(B82:B91)</f>
        <v>14378</v>
      </c>
      <c r="C92" s="111">
        <f>SUM(C82:C91)</f>
        <v>11572</v>
      </c>
      <c r="D92" s="111">
        <f>SUM(D82:D91)</f>
        <v>12496</v>
      </c>
      <c r="E92" s="111">
        <f>SUM(E82:E91)</f>
        <v>9661</v>
      </c>
      <c r="F92" s="111">
        <f>SUM(F82:F91)</f>
        <v>10207</v>
      </c>
    </row>
    <row r="93" spans="1:6" s="1" customFormat="1" x14ac:dyDescent="0.25">
      <c r="A93" s="102"/>
      <c r="B93" s="102"/>
      <c r="C93" s="102"/>
      <c r="D93" s="102"/>
      <c r="E93" s="102"/>
      <c r="F93" s="102"/>
    </row>
    <row r="94" spans="1:6" s="1" customFormat="1" ht="15.6" x14ac:dyDescent="0.3">
      <c r="A94" s="588" t="s">
        <v>176</v>
      </c>
      <c r="B94" s="588"/>
      <c r="C94" s="588"/>
      <c r="D94" s="588"/>
      <c r="E94" s="588"/>
      <c r="F94" s="588"/>
    </row>
    <row r="95" spans="1:6" s="1" customFormat="1" ht="15.6" x14ac:dyDescent="0.3">
      <c r="A95" s="588" t="s">
        <v>295</v>
      </c>
      <c r="B95" s="588"/>
      <c r="C95" s="588"/>
      <c r="D95" s="588"/>
      <c r="E95" s="588"/>
      <c r="F95" s="588"/>
    </row>
    <row r="96" spans="1:6" s="1" customFormat="1" ht="15.6" x14ac:dyDescent="0.3">
      <c r="A96" s="110" t="s">
        <v>296</v>
      </c>
      <c r="B96" s="4"/>
      <c r="C96" s="4"/>
      <c r="D96" s="4"/>
      <c r="E96" s="4"/>
      <c r="F96" s="4"/>
    </row>
    <row r="97" spans="1:6" s="1" customFormat="1" ht="24" x14ac:dyDescent="0.25">
      <c r="A97" s="108" t="s">
        <v>114</v>
      </c>
      <c r="B97" s="107" t="s">
        <v>297</v>
      </c>
      <c r="C97" s="107" t="s">
        <v>298</v>
      </c>
      <c r="D97" s="106" t="s">
        <v>299</v>
      </c>
      <c r="E97" s="107" t="s">
        <v>300</v>
      </c>
      <c r="F97" s="109" t="s">
        <v>301</v>
      </c>
    </row>
    <row r="98" spans="1:6" s="1" customFormat="1" x14ac:dyDescent="0.25">
      <c r="A98" s="105" t="s">
        <v>302</v>
      </c>
      <c r="B98" s="103">
        <v>9</v>
      </c>
      <c r="C98" s="103">
        <v>5</v>
      </c>
      <c r="D98" s="103">
        <v>7</v>
      </c>
      <c r="E98" s="103">
        <v>4</v>
      </c>
      <c r="F98" s="103">
        <v>8</v>
      </c>
    </row>
    <row r="99" spans="1:6" s="1" customFormat="1" x14ac:dyDescent="0.25">
      <c r="A99" s="105" t="s">
        <v>303</v>
      </c>
      <c r="B99" s="103">
        <v>6</v>
      </c>
      <c r="C99" s="103">
        <v>4</v>
      </c>
      <c r="D99" s="103">
        <v>4</v>
      </c>
      <c r="E99" s="103">
        <v>2</v>
      </c>
      <c r="F99" s="103">
        <v>4</v>
      </c>
    </row>
    <row r="100" spans="1:6" s="1" customFormat="1" x14ac:dyDescent="0.25">
      <c r="A100" s="105" t="s">
        <v>304</v>
      </c>
      <c r="B100" s="103">
        <v>122</v>
      </c>
      <c r="C100" s="103">
        <v>48</v>
      </c>
      <c r="D100" s="103">
        <v>60</v>
      </c>
      <c r="E100" s="103">
        <v>30</v>
      </c>
      <c r="F100" s="103">
        <v>60</v>
      </c>
    </row>
    <row r="101" spans="1:6" s="1" customFormat="1" x14ac:dyDescent="0.25">
      <c r="A101" s="108" t="s">
        <v>305</v>
      </c>
      <c r="B101" s="107"/>
      <c r="C101" s="107"/>
      <c r="D101" s="106"/>
      <c r="E101" s="107"/>
      <c r="F101" s="106"/>
    </row>
    <row r="102" spans="1:6" s="1" customFormat="1" x14ac:dyDescent="0.25">
      <c r="A102" s="105" t="s">
        <v>306</v>
      </c>
      <c r="B102" s="103">
        <v>3</v>
      </c>
      <c r="C102" s="103">
        <v>0</v>
      </c>
      <c r="D102" s="103">
        <v>1</v>
      </c>
      <c r="E102" s="103">
        <v>2</v>
      </c>
      <c r="F102" s="103">
        <v>2</v>
      </c>
    </row>
    <row r="103" spans="1:6" s="1" customFormat="1" x14ac:dyDescent="0.25">
      <c r="A103" s="105" t="s">
        <v>303</v>
      </c>
      <c r="B103" s="103">
        <v>6</v>
      </c>
      <c r="C103" s="103">
        <v>3</v>
      </c>
      <c r="D103" s="103">
        <v>3</v>
      </c>
      <c r="E103" s="103">
        <v>1</v>
      </c>
      <c r="F103" s="103">
        <v>1</v>
      </c>
    </row>
    <row r="104" spans="1:6" s="1" customFormat="1" x14ac:dyDescent="0.25">
      <c r="A104" s="105" t="s">
        <v>304</v>
      </c>
      <c r="B104" s="103">
        <v>17</v>
      </c>
      <c r="C104" s="103">
        <v>84</v>
      </c>
      <c r="D104" s="103">
        <v>41</v>
      </c>
      <c r="E104" s="103">
        <v>31</v>
      </c>
      <c r="F104" s="103">
        <v>38</v>
      </c>
    </row>
    <row r="105" spans="1:6" s="1" customFormat="1" x14ac:dyDescent="0.25">
      <c r="A105" s="105" t="s">
        <v>307</v>
      </c>
      <c r="B105" s="103">
        <v>14</v>
      </c>
      <c r="C105" s="103">
        <v>17</v>
      </c>
      <c r="D105" s="103">
        <v>11</v>
      </c>
      <c r="E105" s="103">
        <v>8</v>
      </c>
      <c r="F105" s="103">
        <v>12</v>
      </c>
    </row>
    <row r="106" spans="1:6" s="1" customFormat="1" x14ac:dyDescent="0.25">
      <c r="A106" s="104" t="s">
        <v>308</v>
      </c>
      <c r="B106" s="103">
        <v>4</v>
      </c>
      <c r="C106" s="103">
        <v>4</v>
      </c>
      <c r="D106" s="103">
        <v>5</v>
      </c>
      <c r="E106" s="103">
        <v>4</v>
      </c>
      <c r="F106" s="103">
        <v>6</v>
      </c>
    </row>
    <row r="107" spans="1:6" s="1" customFormat="1" x14ac:dyDescent="0.25">
      <c r="A107" s="104" t="s">
        <v>309</v>
      </c>
      <c r="B107" s="103">
        <v>4</v>
      </c>
      <c r="C107" s="103">
        <v>6</v>
      </c>
      <c r="D107" s="103">
        <v>5</v>
      </c>
      <c r="E107" s="103">
        <v>2</v>
      </c>
      <c r="F107" s="103">
        <v>4</v>
      </c>
    </row>
    <row r="108" spans="1:6" s="1" customFormat="1" x14ac:dyDescent="0.25">
      <c r="A108" s="102" t="s">
        <v>310</v>
      </c>
      <c r="B108" s="656"/>
      <c r="C108" s="656"/>
      <c r="D108" s="656"/>
      <c r="E108" s="656"/>
      <c r="F108" s="656"/>
    </row>
    <row r="109" spans="1:6" s="1" customFormat="1" x14ac:dyDescent="0.25">
      <c r="A109" s="102"/>
      <c r="B109" s="102"/>
      <c r="C109" s="102"/>
      <c r="D109" s="102"/>
      <c r="E109" s="102"/>
      <c r="F109" s="102"/>
    </row>
    <row r="110" spans="1:6" s="1" customFormat="1" x14ac:dyDescent="0.25">
      <c r="A110" s="102"/>
      <c r="B110" s="102"/>
      <c r="C110" s="102"/>
      <c r="D110" s="102"/>
      <c r="E110" s="102"/>
      <c r="F110" s="102"/>
    </row>
    <row r="111" spans="1:6" s="1" customFormat="1" x14ac:dyDescent="0.25">
      <c r="A111" s="102"/>
      <c r="B111" s="102"/>
      <c r="C111" s="102"/>
      <c r="D111" s="102"/>
      <c r="E111" s="102"/>
      <c r="F111" s="102"/>
    </row>
    <row r="112" spans="1:6" s="1" customFormat="1" x14ac:dyDescent="0.25">
      <c r="A112" s="6" t="s">
        <v>101</v>
      </c>
      <c r="B112" s="101"/>
      <c r="C112" s="101"/>
      <c r="D112" s="101"/>
      <c r="E112" s="101"/>
      <c r="F112" s="101"/>
    </row>
    <row r="113" spans="1:6" s="1" customFormat="1" ht="77.400000000000006" customHeight="1" x14ac:dyDescent="0.25">
      <c r="A113" s="657" t="s">
        <v>311</v>
      </c>
      <c r="B113" s="658"/>
      <c r="C113" s="658"/>
      <c r="D113" s="658"/>
      <c r="E113" s="658"/>
      <c r="F113" s="658"/>
    </row>
    <row r="114" spans="1:6" s="1" customFormat="1" ht="82.95" customHeight="1" x14ac:dyDescent="0.25">
      <c r="A114" s="658"/>
      <c r="B114" s="658"/>
      <c r="C114" s="658"/>
      <c r="D114" s="658"/>
      <c r="E114" s="658"/>
      <c r="F114" s="658"/>
    </row>
    <row r="115" spans="1:6" s="1" customFormat="1" ht="54.6" customHeight="1" x14ac:dyDescent="0.25">
      <c r="A115" s="658"/>
      <c r="B115" s="658"/>
      <c r="C115" s="658"/>
      <c r="D115" s="658"/>
      <c r="E115" s="658"/>
      <c r="F115" s="658"/>
    </row>
    <row r="116" spans="1:6" s="1" customFormat="1" ht="192.6" customHeight="1" x14ac:dyDescent="0.25">
      <c r="A116" s="658"/>
      <c r="B116" s="658"/>
      <c r="C116" s="658"/>
      <c r="D116" s="658"/>
      <c r="E116" s="658"/>
      <c r="F116" s="658"/>
    </row>
  </sheetData>
  <sheetProtection insertColumns="0" insertRows="0"/>
  <mergeCells count="9">
    <mergeCell ref="A95:F95"/>
    <mergeCell ref="B108:F108"/>
    <mergeCell ref="A113:F116"/>
    <mergeCell ref="A1:F1"/>
    <mergeCell ref="A2:F2"/>
    <mergeCell ref="A5:A7"/>
    <mergeCell ref="A76:F76"/>
    <mergeCell ref="A77:F77"/>
    <mergeCell ref="A94:F94"/>
  </mergeCells>
  <pageMargins left="0.75" right="0.5" top="0.75" bottom="0.85" header="0.5" footer="0.5"/>
  <pageSetup scale="98" orientation="portrait" r:id="rId1"/>
  <headerFooter alignWithMargins="0">
    <oddFooter>&amp;L&amp;"Garamond,Regular"Revised October 2018&amp;C&amp;"Garamond,Regular"6</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B820A-0A32-4587-88FF-75B0D4430F70}">
  <dimension ref="A1:AI52"/>
  <sheetViews>
    <sheetView zoomScaleNormal="100" workbookViewId="0">
      <selection activeCell="J24" sqref="J24"/>
    </sheetView>
  </sheetViews>
  <sheetFormatPr defaultColWidth="9.109375" defaultRowHeight="13.2" x14ac:dyDescent="0.25"/>
  <cols>
    <col min="1" max="1" width="30.44140625" style="6" customWidth="1"/>
    <col min="2" max="2" width="2.44140625" style="7" customWidth="1"/>
    <col min="3" max="3" width="9.88671875" style="6" customWidth="1"/>
    <col min="4" max="4" width="10.33203125" style="6" customWidth="1"/>
    <col min="5" max="5" width="9.44140625" style="6" customWidth="1"/>
    <col min="6" max="6" width="9.88671875" style="6" customWidth="1"/>
    <col min="7" max="7" width="13.109375" style="6" bestFit="1" customWidth="1"/>
    <col min="8" max="8" width="7" style="1" customWidth="1"/>
    <col min="9" max="35" width="9" style="1" customWidth="1"/>
    <col min="36" max="16384" width="9.109375" style="6"/>
  </cols>
  <sheetData>
    <row r="1" spans="1:8" ht="18" customHeight="1" x14ac:dyDescent="0.3">
      <c r="A1" s="588" t="s">
        <v>312</v>
      </c>
      <c r="B1" s="588"/>
      <c r="C1" s="588"/>
      <c r="D1" s="588"/>
      <c r="E1" s="588"/>
      <c r="F1" s="588"/>
      <c r="G1" s="588"/>
      <c r="H1" s="29"/>
    </row>
    <row r="2" spans="1:8" ht="18" customHeight="1" x14ac:dyDescent="0.3">
      <c r="A2" s="588" t="s">
        <v>313</v>
      </c>
      <c r="B2" s="588"/>
      <c r="C2" s="588"/>
      <c r="D2" s="588"/>
      <c r="E2" s="588"/>
      <c r="F2" s="588"/>
      <c r="G2" s="588"/>
    </row>
    <row r="3" spans="1:8" x14ac:dyDescent="0.25">
      <c r="A3" s="660" t="s">
        <v>314</v>
      </c>
      <c r="B3" s="660"/>
      <c r="C3" s="660"/>
      <c r="D3" s="660"/>
      <c r="E3" s="660"/>
      <c r="F3" s="660"/>
      <c r="G3" s="660"/>
    </row>
    <row r="4" spans="1:8" x14ac:dyDescent="0.25">
      <c r="B4" s="6"/>
      <c r="F4" s="141"/>
      <c r="G4" s="140" t="s">
        <v>17</v>
      </c>
    </row>
    <row r="5" spans="1:8" x14ac:dyDescent="0.25">
      <c r="A5" s="121" t="s">
        <v>315</v>
      </c>
      <c r="B5" s="121"/>
      <c r="C5" s="121"/>
      <c r="D5" s="121"/>
      <c r="E5" s="121"/>
      <c r="F5" s="121"/>
      <c r="G5" s="121"/>
    </row>
    <row r="6" spans="1:8" x14ac:dyDescent="0.25">
      <c r="C6" s="120" t="s">
        <v>195</v>
      </c>
      <c r="D6" s="120" t="s">
        <v>196</v>
      </c>
      <c r="E6" s="120" t="s">
        <v>197</v>
      </c>
      <c r="F6" s="120" t="s">
        <v>198</v>
      </c>
      <c r="G6" s="120" t="s">
        <v>316</v>
      </c>
    </row>
    <row r="7" spans="1:8" x14ac:dyDescent="0.25">
      <c r="C7" s="119" t="s">
        <v>200</v>
      </c>
      <c r="D7" s="119" t="s">
        <v>200</v>
      </c>
      <c r="E7" s="119" t="s">
        <v>200</v>
      </c>
      <c r="F7" s="119" t="s">
        <v>201</v>
      </c>
      <c r="G7" s="119" t="s">
        <v>317</v>
      </c>
    </row>
    <row r="8" spans="1:8" x14ac:dyDescent="0.25">
      <c r="B8" s="138"/>
      <c r="C8" s="139" t="s">
        <v>318</v>
      </c>
      <c r="D8" s="139" t="s">
        <v>318</v>
      </c>
      <c r="E8" s="139" t="s">
        <v>318</v>
      </c>
      <c r="F8" s="139" t="s">
        <v>318</v>
      </c>
      <c r="G8" s="139" t="s">
        <v>318</v>
      </c>
    </row>
    <row r="9" spans="1:8" x14ac:dyDescent="0.25">
      <c r="A9" s="11" t="s">
        <v>319</v>
      </c>
      <c r="B9" s="57" t="s">
        <v>17</v>
      </c>
      <c r="C9" s="138"/>
      <c r="D9" s="138"/>
      <c r="E9" s="138"/>
      <c r="F9" s="138"/>
      <c r="G9" s="138"/>
    </row>
    <row r="10" spans="1:8" x14ac:dyDescent="0.25">
      <c r="A10" s="45" t="s">
        <v>320</v>
      </c>
      <c r="B10" s="57" t="s">
        <v>17</v>
      </c>
      <c r="C10" s="134">
        <v>350</v>
      </c>
      <c r="D10" s="134">
        <v>386</v>
      </c>
      <c r="E10" s="134">
        <v>385</v>
      </c>
      <c r="F10" s="134">
        <v>314</v>
      </c>
      <c r="G10" s="131">
        <v>315</v>
      </c>
    </row>
    <row r="11" spans="1:8" x14ac:dyDescent="0.25">
      <c r="A11" s="45" t="s">
        <v>321</v>
      </c>
      <c r="B11" s="57" t="s">
        <v>17</v>
      </c>
      <c r="C11" s="134">
        <v>340</v>
      </c>
      <c r="D11" s="134">
        <v>373</v>
      </c>
      <c r="E11" s="134">
        <v>367</v>
      </c>
      <c r="F11" s="134">
        <v>311</v>
      </c>
      <c r="G11" s="131">
        <v>310</v>
      </c>
    </row>
    <row r="12" spans="1:8" x14ac:dyDescent="0.25">
      <c r="A12" s="45" t="s">
        <v>322</v>
      </c>
      <c r="B12" s="57" t="s">
        <v>17</v>
      </c>
      <c r="C12" s="134">
        <v>199</v>
      </c>
      <c r="D12" s="134">
        <v>188</v>
      </c>
      <c r="E12" s="134">
        <v>176</v>
      </c>
      <c r="F12" s="134">
        <v>159</v>
      </c>
      <c r="G12" s="131">
        <v>160</v>
      </c>
    </row>
    <row r="13" spans="1:8" x14ac:dyDescent="0.25">
      <c r="A13" s="130" t="s">
        <v>323</v>
      </c>
      <c r="C13" s="129">
        <f t="shared" ref="C13:G14" si="0">IF(C10=0,"-",C11/C10)</f>
        <v>0.97142857142857142</v>
      </c>
      <c r="D13" s="129">
        <f t="shared" si="0"/>
        <v>0.96632124352331605</v>
      </c>
      <c r="E13" s="129">
        <f t="shared" si="0"/>
        <v>0.95324675324675323</v>
      </c>
      <c r="F13" s="129">
        <f t="shared" si="0"/>
        <v>0.99044585987261147</v>
      </c>
      <c r="G13" s="129">
        <f t="shared" si="0"/>
        <v>0.98412698412698407</v>
      </c>
    </row>
    <row r="14" spans="1:8" x14ac:dyDescent="0.25">
      <c r="A14" s="130" t="s">
        <v>324</v>
      </c>
      <c r="C14" s="129">
        <f t="shared" si="0"/>
        <v>0.58529411764705885</v>
      </c>
      <c r="D14" s="129">
        <f t="shared" si="0"/>
        <v>0.50402144772117963</v>
      </c>
      <c r="E14" s="129">
        <f t="shared" si="0"/>
        <v>0.47956403269754766</v>
      </c>
      <c r="F14" s="129">
        <f t="shared" si="0"/>
        <v>0.5112540192926045</v>
      </c>
      <c r="G14" s="129">
        <f t="shared" si="0"/>
        <v>0.5161290322580645</v>
      </c>
    </row>
    <row r="15" spans="1:8" x14ac:dyDescent="0.25">
      <c r="A15" s="45" t="s">
        <v>325</v>
      </c>
    </row>
    <row r="16" spans="1:8" x14ac:dyDescent="0.25">
      <c r="A16" s="45" t="s">
        <v>326</v>
      </c>
      <c r="C16" s="137" t="s">
        <v>327</v>
      </c>
      <c r="D16" s="129">
        <f t="shared" ref="D16:G18" si="1">IF(C10=0,"-",(D10-C10)/C10)</f>
        <v>0.10285714285714286</v>
      </c>
      <c r="E16" s="129">
        <f t="shared" si="1"/>
        <v>-2.5906735751295338E-3</v>
      </c>
      <c r="F16" s="129">
        <f t="shared" si="1"/>
        <v>-0.18441558441558442</v>
      </c>
      <c r="G16" s="129">
        <f t="shared" si="1"/>
        <v>3.1847133757961785E-3</v>
      </c>
    </row>
    <row r="17" spans="1:7" x14ac:dyDescent="0.25">
      <c r="A17" s="45" t="s">
        <v>328</v>
      </c>
      <c r="C17" s="137" t="s">
        <v>327</v>
      </c>
      <c r="D17" s="129">
        <f t="shared" si="1"/>
        <v>9.7058823529411767E-2</v>
      </c>
      <c r="E17" s="129">
        <f t="shared" si="1"/>
        <v>-1.6085790884718499E-2</v>
      </c>
      <c r="F17" s="129">
        <f t="shared" si="1"/>
        <v>-0.15258855585831063</v>
      </c>
      <c r="G17" s="129">
        <f t="shared" si="1"/>
        <v>-3.2154340836012861E-3</v>
      </c>
    </row>
    <row r="18" spans="1:7" x14ac:dyDescent="0.25">
      <c r="A18" s="45" t="s">
        <v>329</v>
      </c>
      <c r="C18" s="137" t="s">
        <v>327</v>
      </c>
      <c r="D18" s="129">
        <f t="shared" si="1"/>
        <v>-5.5276381909547742E-2</v>
      </c>
      <c r="E18" s="129">
        <f t="shared" si="1"/>
        <v>-6.3829787234042548E-2</v>
      </c>
      <c r="F18" s="129">
        <f t="shared" si="1"/>
        <v>-9.6590909090909088E-2</v>
      </c>
      <c r="G18" s="129">
        <f t="shared" si="1"/>
        <v>6.2893081761006293E-3</v>
      </c>
    </row>
    <row r="19" spans="1:7" ht="26.25" customHeight="1" x14ac:dyDescent="0.25">
      <c r="A19" s="136" t="s">
        <v>330</v>
      </c>
      <c r="B19" s="57" t="s">
        <v>17</v>
      </c>
    </row>
    <row r="20" spans="1:7" x14ac:dyDescent="0.25">
      <c r="A20" s="18"/>
      <c r="C20" s="135"/>
      <c r="D20" s="135"/>
      <c r="E20" s="135"/>
      <c r="F20" s="135"/>
      <c r="G20" s="135"/>
    </row>
    <row r="21" spans="1:7" ht="5.25" customHeight="1" x14ac:dyDescent="0.25"/>
    <row r="22" spans="1:7" x14ac:dyDescent="0.25">
      <c r="A22" s="11" t="s">
        <v>331</v>
      </c>
      <c r="B22" s="57" t="s">
        <v>17</v>
      </c>
    </row>
    <row r="23" spans="1:7" x14ac:dyDescent="0.25">
      <c r="A23" s="45" t="s">
        <v>320</v>
      </c>
      <c r="C23" s="134">
        <v>109</v>
      </c>
      <c r="D23" s="134">
        <v>134</v>
      </c>
      <c r="E23" s="134">
        <v>187</v>
      </c>
      <c r="F23" s="134">
        <v>119</v>
      </c>
      <c r="G23" s="131">
        <v>120</v>
      </c>
    </row>
    <row r="24" spans="1:7" x14ac:dyDescent="0.25">
      <c r="A24" s="45" t="s">
        <v>321</v>
      </c>
      <c r="C24" s="134">
        <v>93</v>
      </c>
      <c r="D24" s="134">
        <v>104</v>
      </c>
      <c r="E24" s="134">
        <v>162</v>
      </c>
      <c r="F24" s="134">
        <v>110</v>
      </c>
      <c r="G24" s="131">
        <v>110</v>
      </c>
    </row>
    <row r="25" spans="1:7" x14ac:dyDescent="0.25">
      <c r="A25" s="45" t="s">
        <v>332</v>
      </c>
      <c r="C25" s="134">
        <v>64</v>
      </c>
      <c r="D25" s="134">
        <v>76</v>
      </c>
      <c r="E25" s="134">
        <v>96</v>
      </c>
      <c r="F25" s="134">
        <v>69</v>
      </c>
      <c r="G25" s="131">
        <v>70</v>
      </c>
    </row>
    <row r="26" spans="1:7" x14ac:dyDescent="0.25">
      <c r="A26" s="130" t="s">
        <v>323</v>
      </c>
      <c r="C26" s="133">
        <f t="shared" ref="C26:G27" si="2">IF(C23=0,"-",C24/C23)</f>
        <v>0.85321100917431192</v>
      </c>
      <c r="D26" s="133">
        <f t="shared" si="2"/>
        <v>0.77611940298507465</v>
      </c>
      <c r="E26" s="133">
        <f t="shared" si="2"/>
        <v>0.86631016042780751</v>
      </c>
      <c r="F26" s="133">
        <f t="shared" si="2"/>
        <v>0.92436974789915971</v>
      </c>
      <c r="G26" s="133">
        <f t="shared" si="2"/>
        <v>0.91666666666666663</v>
      </c>
    </row>
    <row r="27" spans="1:7" x14ac:dyDescent="0.25">
      <c r="A27" s="130" t="s">
        <v>333</v>
      </c>
      <c r="C27" s="133">
        <f t="shared" si="2"/>
        <v>0.68817204301075274</v>
      </c>
      <c r="D27" s="133">
        <f t="shared" si="2"/>
        <v>0.73076923076923073</v>
      </c>
      <c r="E27" s="133">
        <f t="shared" si="2"/>
        <v>0.59259259259259256</v>
      </c>
      <c r="F27" s="133">
        <f t="shared" si="2"/>
        <v>0.62727272727272732</v>
      </c>
      <c r="G27" s="133">
        <f t="shared" si="2"/>
        <v>0.63636363636363635</v>
      </c>
    </row>
    <row r="28" spans="1:7" x14ac:dyDescent="0.25">
      <c r="A28" s="11" t="s">
        <v>334</v>
      </c>
      <c r="B28" s="57" t="s">
        <v>17</v>
      </c>
    </row>
    <row r="29" spans="1:7" x14ac:dyDescent="0.25">
      <c r="A29" s="45" t="s">
        <v>320</v>
      </c>
      <c r="C29" s="131"/>
      <c r="D29" s="131"/>
      <c r="E29" s="131"/>
      <c r="F29" s="131"/>
      <c r="G29" s="131"/>
    </row>
    <row r="30" spans="1:7" x14ac:dyDescent="0.25">
      <c r="A30" s="45" t="s">
        <v>321</v>
      </c>
      <c r="C30" s="131"/>
      <c r="D30" s="131"/>
      <c r="E30" s="131"/>
      <c r="F30" s="131"/>
      <c r="G30" s="131"/>
    </row>
    <row r="31" spans="1:7" x14ac:dyDescent="0.25">
      <c r="A31" s="45" t="s">
        <v>332</v>
      </c>
      <c r="C31" s="131"/>
      <c r="D31" s="131"/>
      <c r="E31" s="131"/>
      <c r="F31" s="131"/>
      <c r="G31" s="131"/>
    </row>
    <row r="32" spans="1:7" x14ac:dyDescent="0.25">
      <c r="A32" s="130" t="s">
        <v>335</v>
      </c>
      <c r="C32" s="129" t="str">
        <f t="shared" ref="C32:G33" si="3">IF(C29=0,"-",C30/C29)</f>
        <v>-</v>
      </c>
      <c r="D32" s="129" t="str">
        <f t="shared" si="3"/>
        <v>-</v>
      </c>
      <c r="E32" s="129" t="str">
        <f t="shared" si="3"/>
        <v>-</v>
      </c>
      <c r="F32" s="129" t="str">
        <f t="shared" si="3"/>
        <v>-</v>
      </c>
      <c r="G32" s="132" t="str">
        <f t="shared" si="3"/>
        <v>-</v>
      </c>
    </row>
    <row r="33" spans="1:7" x14ac:dyDescent="0.25">
      <c r="A33" s="130" t="s">
        <v>324</v>
      </c>
      <c r="C33" s="129" t="str">
        <f t="shared" si="3"/>
        <v>-</v>
      </c>
      <c r="D33" s="129" t="str">
        <f t="shared" si="3"/>
        <v>-</v>
      </c>
      <c r="E33" s="129" t="str">
        <f t="shared" si="3"/>
        <v>-</v>
      </c>
      <c r="F33" s="129" t="str">
        <f t="shared" si="3"/>
        <v>-</v>
      </c>
      <c r="G33" s="129" t="str">
        <f t="shared" si="3"/>
        <v>-</v>
      </c>
    </row>
    <row r="34" spans="1:7" x14ac:dyDescent="0.25">
      <c r="A34" s="11" t="s">
        <v>336</v>
      </c>
      <c r="B34" s="57" t="s">
        <v>17</v>
      </c>
    </row>
    <row r="35" spans="1:7" x14ac:dyDescent="0.25">
      <c r="A35" s="45" t="s">
        <v>320</v>
      </c>
      <c r="C35" s="131"/>
      <c r="D35" s="131"/>
      <c r="E35" s="131"/>
      <c r="F35" s="131"/>
      <c r="G35" s="131"/>
    </row>
    <row r="36" spans="1:7" x14ac:dyDescent="0.25">
      <c r="A36" s="45" t="s">
        <v>321</v>
      </c>
      <c r="C36" s="131"/>
      <c r="D36" s="131"/>
      <c r="E36" s="131"/>
      <c r="F36" s="131"/>
      <c r="G36" s="131"/>
    </row>
    <row r="37" spans="1:7" x14ac:dyDescent="0.25">
      <c r="A37" s="45" t="s">
        <v>332</v>
      </c>
      <c r="C37" s="131"/>
      <c r="D37" s="131"/>
      <c r="E37" s="131"/>
      <c r="F37" s="131"/>
      <c r="G37" s="131"/>
    </row>
    <row r="38" spans="1:7" x14ac:dyDescent="0.25">
      <c r="A38" s="130" t="s">
        <v>335</v>
      </c>
      <c r="C38" s="129" t="str">
        <f t="shared" ref="C38:G39" si="4">IF(C35=0,"-",C36/C35)</f>
        <v>-</v>
      </c>
      <c r="D38" s="129" t="str">
        <f t="shared" si="4"/>
        <v>-</v>
      </c>
      <c r="E38" s="129" t="str">
        <f t="shared" si="4"/>
        <v>-</v>
      </c>
      <c r="F38" s="129" t="str">
        <f t="shared" si="4"/>
        <v>-</v>
      </c>
      <c r="G38" s="129" t="str">
        <f t="shared" si="4"/>
        <v>-</v>
      </c>
    </row>
    <row r="39" spans="1:7" x14ac:dyDescent="0.25">
      <c r="A39" s="130" t="s">
        <v>324</v>
      </c>
      <c r="C39" s="129" t="str">
        <f t="shared" si="4"/>
        <v>-</v>
      </c>
      <c r="D39" s="129" t="str">
        <f t="shared" si="4"/>
        <v>-</v>
      </c>
      <c r="E39" s="129" t="str">
        <f t="shared" si="4"/>
        <v>-</v>
      </c>
      <c r="F39" s="129" t="str">
        <f t="shared" si="4"/>
        <v>-</v>
      </c>
      <c r="G39" s="129" t="str">
        <f t="shared" si="4"/>
        <v>-</v>
      </c>
    </row>
    <row r="40" spans="1:7" x14ac:dyDescent="0.25">
      <c r="A40" s="11" t="s">
        <v>337</v>
      </c>
      <c r="B40" s="57" t="s">
        <v>17</v>
      </c>
    </row>
    <row r="41" spans="1:7" x14ac:dyDescent="0.25">
      <c r="A41" s="45" t="s">
        <v>320</v>
      </c>
      <c r="C41" s="131"/>
      <c r="D41" s="131"/>
      <c r="E41" s="131"/>
      <c r="F41" s="131"/>
      <c r="G41" s="131"/>
    </row>
    <row r="42" spans="1:7" x14ac:dyDescent="0.25">
      <c r="A42" s="45" t="s">
        <v>321</v>
      </c>
      <c r="C42" s="131"/>
      <c r="D42" s="131"/>
      <c r="E42" s="131"/>
      <c r="F42" s="131"/>
      <c r="G42" s="131"/>
    </row>
    <row r="43" spans="1:7" x14ac:dyDescent="0.25">
      <c r="A43" s="45" t="s">
        <v>332</v>
      </c>
      <c r="C43" s="131"/>
      <c r="D43" s="131"/>
      <c r="E43" s="131"/>
      <c r="F43" s="131"/>
      <c r="G43" s="131"/>
    </row>
    <row r="44" spans="1:7" x14ac:dyDescent="0.25">
      <c r="A44" s="130" t="s">
        <v>323</v>
      </c>
      <c r="C44" s="129" t="str">
        <f t="shared" ref="C44:G45" si="5">IF(C41=0,"-",C42/C41)</f>
        <v>-</v>
      </c>
      <c r="D44" s="129" t="str">
        <f t="shared" si="5"/>
        <v>-</v>
      </c>
      <c r="E44" s="129" t="str">
        <f t="shared" si="5"/>
        <v>-</v>
      </c>
      <c r="F44" s="129" t="str">
        <f t="shared" si="5"/>
        <v>-</v>
      </c>
      <c r="G44" s="129" t="str">
        <f t="shared" si="5"/>
        <v>-</v>
      </c>
    </row>
    <row r="45" spans="1:7" x14ac:dyDescent="0.25">
      <c r="A45" s="130" t="s">
        <v>324</v>
      </c>
      <c r="C45" s="129" t="str">
        <f t="shared" si="5"/>
        <v>-</v>
      </c>
      <c r="D45" s="129" t="str">
        <f t="shared" si="5"/>
        <v>-</v>
      </c>
      <c r="E45" s="129" t="str">
        <f t="shared" si="5"/>
        <v>-</v>
      </c>
      <c r="F45" s="129" t="str">
        <f t="shared" si="5"/>
        <v>-</v>
      </c>
      <c r="G45" s="129" t="str">
        <f t="shared" si="5"/>
        <v>-</v>
      </c>
    </row>
    <row r="46" spans="1:7" s="1" customFormat="1" x14ac:dyDescent="0.25"/>
    <row r="47" spans="1:7" s="1" customFormat="1" x14ac:dyDescent="0.25">
      <c r="A47" s="6" t="s">
        <v>101</v>
      </c>
    </row>
    <row r="48" spans="1:7" s="1" customFormat="1" x14ac:dyDescent="0.25">
      <c r="A48" s="661"/>
      <c r="B48" s="662"/>
      <c r="C48" s="662"/>
      <c r="D48" s="662"/>
      <c r="E48" s="662"/>
      <c r="F48" s="662"/>
      <c r="G48" s="663"/>
    </row>
    <row r="49" spans="1:7" x14ac:dyDescent="0.25">
      <c r="A49" s="664"/>
      <c r="B49" s="665"/>
      <c r="C49" s="665"/>
      <c r="D49" s="665"/>
      <c r="E49" s="665"/>
      <c r="F49" s="665"/>
      <c r="G49" s="666"/>
    </row>
    <row r="50" spans="1:7" x14ac:dyDescent="0.25">
      <c r="A50" s="664"/>
      <c r="B50" s="665"/>
      <c r="C50" s="665"/>
      <c r="D50" s="665"/>
      <c r="E50" s="665"/>
      <c r="F50" s="665"/>
      <c r="G50" s="666"/>
    </row>
    <row r="51" spans="1:7" x14ac:dyDescent="0.25">
      <c r="A51" s="664"/>
      <c r="B51" s="665"/>
      <c r="C51" s="665"/>
      <c r="D51" s="665"/>
      <c r="E51" s="665"/>
      <c r="F51" s="665"/>
      <c r="G51" s="666"/>
    </row>
    <row r="52" spans="1:7" x14ac:dyDescent="0.25">
      <c r="A52" s="667"/>
      <c r="B52" s="668"/>
      <c r="C52" s="668"/>
      <c r="D52" s="668"/>
      <c r="E52" s="668"/>
      <c r="F52" s="668"/>
      <c r="G52" s="669"/>
    </row>
  </sheetData>
  <sheetProtection password="CC1A" sheet="1" objects="1" scenarios="1"/>
  <mergeCells count="4">
    <mergeCell ref="A3:G3"/>
    <mergeCell ref="A1:G1"/>
    <mergeCell ref="A48:G52"/>
    <mergeCell ref="A2:G2"/>
  </mergeCells>
  <pageMargins left="0.75" right="0.75" top="0.52" bottom="0.53" header="0.5" footer="0.5"/>
  <pageSetup orientation="portrait" r:id="rId1"/>
  <headerFooter scaleWithDoc="0" alignWithMargins="0">
    <oddFooter>&amp;L&amp;"Garamond,Regular"Revised October 2018&amp;C&amp;"Garamond,Regular"7</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1112A-AA70-419A-85AB-96F92CF96D28}">
  <dimension ref="A1:G40"/>
  <sheetViews>
    <sheetView zoomScaleNormal="100" workbookViewId="0">
      <selection activeCell="I11" sqref="I11"/>
    </sheetView>
  </sheetViews>
  <sheetFormatPr defaultColWidth="9.109375" defaultRowHeight="13.2" x14ac:dyDescent="0.25"/>
  <cols>
    <col min="1" max="1" width="29.6640625" style="6" customWidth="1"/>
    <col min="2" max="2" width="2.33203125" style="6" customWidth="1"/>
    <col min="3" max="6" width="10.5546875" style="6" customWidth="1"/>
    <col min="7" max="7" width="13" style="6" customWidth="1"/>
    <col min="8" max="16384" width="9.109375" style="6"/>
  </cols>
  <sheetData>
    <row r="1" spans="1:7" ht="15.75" customHeight="1" x14ac:dyDescent="0.3">
      <c r="A1" s="588" t="s">
        <v>312</v>
      </c>
      <c r="B1" s="588"/>
      <c r="C1" s="588"/>
      <c r="D1" s="588"/>
      <c r="E1" s="588"/>
      <c r="F1" s="588"/>
      <c r="G1" s="588"/>
    </row>
    <row r="2" spans="1:7" ht="15.6" x14ac:dyDescent="0.3">
      <c r="A2" s="588" t="s">
        <v>338</v>
      </c>
      <c r="B2" s="588"/>
      <c r="C2" s="588"/>
      <c r="D2" s="588"/>
      <c r="E2" s="588"/>
      <c r="F2" s="588"/>
      <c r="G2" s="588"/>
    </row>
    <row r="3" spans="1:7" x14ac:dyDescent="0.25">
      <c r="A3" s="660" t="s">
        <v>314</v>
      </c>
      <c r="B3" s="660"/>
      <c r="C3" s="660"/>
      <c r="D3" s="660"/>
      <c r="E3" s="660"/>
      <c r="F3" s="660"/>
      <c r="G3" s="660"/>
    </row>
    <row r="4" spans="1:7" ht="13.5" customHeight="1" x14ac:dyDescent="0.3">
      <c r="A4" s="159"/>
      <c r="B4" s="159"/>
      <c r="C4" s="159"/>
      <c r="D4" s="159"/>
      <c r="E4" s="7"/>
      <c r="F4" s="7"/>
      <c r="G4" s="57" t="s">
        <v>17</v>
      </c>
    </row>
    <row r="5" spans="1:7" x14ac:dyDescent="0.25">
      <c r="A5" s="7" t="s">
        <v>339</v>
      </c>
      <c r="B5" s="7"/>
      <c r="C5" s="7"/>
      <c r="D5" s="7"/>
      <c r="E5" s="7"/>
      <c r="F5" s="7"/>
      <c r="G5" s="7"/>
    </row>
    <row r="6" spans="1:7" ht="6.15" customHeight="1" x14ac:dyDescent="0.25">
      <c r="A6" s="7"/>
      <c r="B6" s="7"/>
      <c r="C6" s="7"/>
      <c r="D6" s="7"/>
      <c r="E6" s="7"/>
      <c r="F6" s="7"/>
      <c r="G6" s="7"/>
    </row>
    <row r="7" spans="1:7" x14ac:dyDescent="0.25">
      <c r="B7" s="7"/>
      <c r="C7" s="120" t="s">
        <v>195</v>
      </c>
      <c r="D7" s="120" t="s">
        <v>196</v>
      </c>
      <c r="E7" s="120" t="s">
        <v>197</v>
      </c>
      <c r="F7" s="120" t="s">
        <v>198</v>
      </c>
      <c r="G7" s="120" t="s">
        <v>316</v>
      </c>
    </row>
    <row r="8" spans="1:7" x14ac:dyDescent="0.25">
      <c r="B8" s="138"/>
      <c r="C8" s="119" t="s">
        <v>200</v>
      </c>
      <c r="D8" s="119" t="s">
        <v>200</v>
      </c>
      <c r="E8" s="119" t="s">
        <v>200</v>
      </c>
      <c r="F8" s="119" t="s">
        <v>201</v>
      </c>
      <c r="G8" s="119" t="s">
        <v>317</v>
      </c>
    </row>
    <row r="9" spans="1:7" x14ac:dyDescent="0.25">
      <c r="C9" s="139" t="s">
        <v>340</v>
      </c>
      <c r="D9" s="139" t="s">
        <v>341</v>
      </c>
      <c r="E9" s="139" t="s">
        <v>342</v>
      </c>
      <c r="F9" s="139" t="s">
        <v>343</v>
      </c>
      <c r="G9" s="139" t="s">
        <v>344</v>
      </c>
    </row>
    <row r="10" spans="1:7" ht="13.8" thickBot="1" x14ac:dyDescent="0.3">
      <c r="A10" s="11" t="s">
        <v>345</v>
      </c>
      <c r="B10" s="57" t="s">
        <v>17</v>
      </c>
    </row>
    <row r="11" spans="1:7" ht="13.8" thickBot="1" x14ac:dyDescent="0.3">
      <c r="A11" s="150" t="s">
        <v>346</v>
      </c>
      <c r="B11" s="155" t="s">
        <v>17</v>
      </c>
      <c r="C11" s="158">
        <v>194</v>
      </c>
      <c r="D11" s="157">
        <v>144</v>
      </c>
      <c r="E11" s="157">
        <v>146</v>
      </c>
      <c r="F11" s="157">
        <v>123</v>
      </c>
      <c r="G11" s="156">
        <f t="shared" ref="G11:G26" si="0">F11</f>
        <v>123</v>
      </c>
    </row>
    <row r="12" spans="1:7" x14ac:dyDescent="0.25">
      <c r="A12" s="147" t="s">
        <v>347</v>
      </c>
      <c r="B12" s="155" t="s">
        <v>17</v>
      </c>
      <c r="C12" s="40">
        <v>178</v>
      </c>
      <c r="D12" s="39">
        <v>179</v>
      </c>
      <c r="E12" s="39">
        <v>179</v>
      </c>
      <c r="F12" s="39">
        <v>163</v>
      </c>
      <c r="G12" s="156">
        <f t="shared" si="0"/>
        <v>163</v>
      </c>
    </row>
    <row r="13" spans="1:7" x14ac:dyDescent="0.25">
      <c r="A13" s="147" t="s">
        <v>348</v>
      </c>
      <c r="C13" s="6">
        <v>372</v>
      </c>
      <c r="D13" s="6">
        <v>323</v>
      </c>
      <c r="E13" s="6">
        <v>325</v>
      </c>
      <c r="F13" s="6">
        <v>286</v>
      </c>
      <c r="G13" s="146">
        <f t="shared" si="0"/>
        <v>286</v>
      </c>
    </row>
    <row r="14" spans="1:7" ht="13.8" thickBot="1" x14ac:dyDescent="0.3">
      <c r="A14" s="145" t="s">
        <v>349</v>
      </c>
      <c r="B14" s="155" t="s">
        <v>17</v>
      </c>
      <c r="C14" s="153">
        <v>285</v>
      </c>
      <c r="D14" s="152">
        <v>239</v>
      </c>
      <c r="E14" s="152">
        <v>229</v>
      </c>
      <c r="F14" s="152">
        <v>199</v>
      </c>
      <c r="G14" s="151">
        <f t="shared" si="0"/>
        <v>199</v>
      </c>
    </row>
    <row r="15" spans="1:7" x14ac:dyDescent="0.25">
      <c r="A15" s="147" t="s">
        <v>350</v>
      </c>
      <c r="C15" s="40">
        <v>11</v>
      </c>
      <c r="D15" s="39">
        <v>67</v>
      </c>
      <c r="E15" s="39">
        <v>47</v>
      </c>
      <c r="F15" s="39">
        <v>38</v>
      </c>
      <c r="G15" s="154">
        <f t="shared" si="0"/>
        <v>38</v>
      </c>
    </row>
    <row r="16" spans="1:7" x14ac:dyDescent="0.25">
      <c r="A16" s="147" t="s">
        <v>347</v>
      </c>
      <c r="C16" s="40">
        <v>99</v>
      </c>
      <c r="D16" s="39">
        <v>151</v>
      </c>
      <c r="E16" s="39">
        <v>143</v>
      </c>
      <c r="F16" s="39">
        <v>124</v>
      </c>
      <c r="G16" s="154">
        <f t="shared" si="0"/>
        <v>124</v>
      </c>
    </row>
    <row r="17" spans="1:7" x14ac:dyDescent="0.25">
      <c r="A17" s="147" t="s">
        <v>348</v>
      </c>
      <c r="C17" s="6">
        <v>110</v>
      </c>
      <c r="D17" s="6">
        <v>218</v>
      </c>
      <c r="E17" s="6">
        <v>190</v>
      </c>
      <c r="F17" s="6">
        <v>162</v>
      </c>
      <c r="G17" s="146">
        <f t="shared" si="0"/>
        <v>162</v>
      </c>
    </row>
    <row r="18" spans="1:7" ht="13.8" thickBot="1" x14ac:dyDescent="0.3">
      <c r="A18" s="145" t="s">
        <v>349</v>
      </c>
      <c r="C18" s="153">
        <v>63</v>
      </c>
      <c r="D18" s="152">
        <v>138</v>
      </c>
      <c r="E18" s="152">
        <v>117</v>
      </c>
      <c r="F18" s="152">
        <v>98</v>
      </c>
      <c r="G18" s="151">
        <f t="shared" si="0"/>
        <v>98</v>
      </c>
    </row>
    <row r="19" spans="1:7" x14ac:dyDescent="0.25">
      <c r="A19" s="147" t="s">
        <v>351</v>
      </c>
      <c r="C19" s="40">
        <v>27</v>
      </c>
      <c r="D19" s="39">
        <v>15</v>
      </c>
      <c r="E19" s="39">
        <v>5</v>
      </c>
      <c r="F19" s="39">
        <v>9</v>
      </c>
      <c r="G19" s="154">
        <f t="shared" si="0"/>
        <v>9</v>
      </c>
    </row>
    <row r="20" spans="1:7" x14ac:dyDescent="0.25">
      <c r="A20" s="147" t="s">
        <v>347</v>
      </c>
      <c r="C20" s="40">
        <v>421</v>
      </c>
      <c r="D20" s="39">
        <v>343</v>
      </c>
      <c r="E20" s="39">
        <v>399</v>
      </c>
      <c r="F20" s="39">
        <v>383</v>
      </c>
      <c r="G20" s="154">
        <f t="shared" si="0"/>
        <v>383</v>
      </c>
    </row>
    <row r="21" spans="1:7" x14ac:dyDescent="0.25">
      <c r="A21" s="147" t="s">
        <v>348</v>
      </c>
      <c r="C21" s="6">
        <v>448</v>
      </c>
      <c r="D21" s="6">
        <v>358</v>
      </c>
      <c r="E21" s="6">
        <v>404</v>
      </c>
      <c r="F21" s="6">
        <v>392</v>
      </c>
      <c r="G21" s="146">
        <f t="shared" si="0"/>
        <v>392</v>
      </c>
    </row>
    <row r="22" spans="1:7" ht="13.8" thickBot="1" x14ac:dyDescent="0.3">
      <c r="A22" s="145" t="s">
        <v>349</v>
      </c>
      <c r="C22" s="153">
        <v>172</v>
      </c>
      <c r="D22" s="152">
        <v>122</v>
      </c>
      <c r="E22" s="152">
        <v>129</v>
      </c>
      <c r="F22" s="152">
        <v>127</v>
      </c>
      <c r="G22" s="151">
        <f t="shared" si="0"/>
        <v>127</v>
      </c>
    </row>
    <row r="23" spans="1:7" x14ac:dyDescent="0.25">
      <c r="A23" s="147" t="s">
        <v>352</v>
      </c>
      <c r="C23" s="40">
        <v>0</v>
      </c>
      <c r="D23" s="39">
        <v>0</v>
      </c>
      <c r="E23" s="39">
        <v>0</v>
      </c>
      <c r="F23" s="39">
        <v>2</v>
      </c>
      <c r="G23" s="154">
        <f t="shared" si="0"/>
        <v>2</v>
      </c>
    </row>
    <row r="24" spans="1:7" x14ac:dyDescent="0.25">
      <c r="A24" s="147" t="s">
        <v>347</v>
      </c>
      <c r="C24" s="40">
        <v>30</v>
      </c>
      <c r="D24" s="39">
        <v>51</v>
      </c>
      <c r="E24" s="39">
        <v>23</v>
      </c>
      <c r="F24" s="39">
        <v>36</v>
      </c>
      <c r="G24" s="154">
        <f t="shared" si="0"/>
        <v>36</v>
      </c>
    </row>
    <row r="25" spans="1:7" x14ac:dyDescent="0.25">
      <c r="A25" s="147" t="s">
        <v>348</v>
      </c>
      <c r="C25" s="6">
        <v>30</v>
      </c>
      <c r="D25" s="6">
        <v>51</v>
      </c>
      <c r="E25" s="6">
        <v>23</v>
      </c>
      <c r="F25" s="6">
        <v>38</v>
      </c>
      <c r="G25" s="146">
        <f t="shared" si="0"/>
        <v>38</v>
      </c>
    </row>
    <row r="26" spans="1:7" ht="13.8" thickBot="1" x14ac:dyDescent="0.3">
      <c r="A26" s="145" t="s">
        <v>349</v>
      </c>
      <c r="C26" s="153">
        <v>10</v>
      </c>
      <c r="D26" s="152">
        <v>12</v>
      </c>
      <c r="E26" s="152">
        <v>6</v>
      </c>
      <c r="F26" s="152">
        <v>13</v>
      </c>
      <c r="G26" s="151">
        <f t="shared" si="0"/>
        <v>13</v>
      </c>
    </row>
    <row r="27" spans="1:7" x14ac:dyDescent="0.25">
      <c r="A27" s="150" t="s">
        <v>353</v>
      </c>
      <c r="B27" s="149" t="s">
        <v>132</v>
      </c>
      <c r="C27" s="149" t="s">
        <v>132</v>
      </c>
      <c r="D27" s="149" t="s">
        <v>132</v>
      </c>
      <c r="E27" s="149" t="s">
        <v>132</v>
      </c>
      <c r="F27" s="149" t="s">
        <v>132</v>
      </c>
      <c r="G27" s="148" t="s">
        <v>132</v>
      </c>
    </row>
    <row r="28" spans="1:7" x14ac:dyDescent="0.25">
      <c r="A28" s="147" t="s">
        <v>354</v>
      </c>
      <c r="C28" s="6">
        <v>232</v>
      </c>
      <c r="D28" s="6">
        <v>226</v>
      </c>
      <c r="E28" s="6">
        <v>198</v>
      </c>
      <c r="F28" s="6">
        <v>172</v>
      </c>
      <c r="G28" s="146">
        <f>F28</f>
        <v>172</v>
      </c>
    </row>
    <row r="29" spans="1:7" x14ac:dyDescent="0.25">
      <c r="A29" s="147" t="s">
        <v>355</v>
      </c>
      <c r="C29" s="6">
        <v>728</v>
      </c>
      <c r="D29" s="6">
        <v>724</v>
      </c>
      <c r="E29" s="6">
        <v>744</v>
      </c>
      <c r="F29" s="6">
        <v>706</v>
      </c>
      <c r="G29" s="146">
        <f>F29</f>
        <v>706</v>
      </c>
    </row>
    <row r="30" spans="1:7" x14ac:dyDescent="0.25">
      <c r="A30" s="147" t="s">
        <v>356</v>
      </c>
      <c r="C30" s="6">
        <v>960</v>
      </c>
      <c r="D30" s="6">
        <v>950</v>
      </c>
      <c r="E30" s="6">
        <v>942</v>
      </c>
      <c r="F30" s="6">
        <v>878</v>
      </c>
      <c r="G30" s="146">
        <f>F30</f>
        <v>878</v>
      </c>
    </row>
    <row r="31" spans="1:7" x14ac:dyDescent="0.25">
      <c r="A31" s="147" t="s">
        <v>357</v>
      </c>
      <c r="C31" s="6">
        <v>530</v>
      </c>
      <c r="D31" s="6">
        <v>511</v>
      </c>
      <c r="E31" s="6">
        <v>481</v>
      </c>
      <c r="F31" s="6">
        <v>437</v>
      </c>
      <c r="G31" s="146">
        <f>F31</f>
        <v>437</v>
      </c>
    </row>
    <row r="32" spans="1:7" ht="13.8" thickBot="1" x14ac:dyDescent="0.3">
      <c r="A32" s="145" t="s">
        <v>358</v>
      </c>
      <c r="B32" s="144" t="s">
        <v>132</v>
      </c>
      <c r="C32" s="144" t="s">
        <v>327</v>
      </c>
      <c r="D32" s="143">
        <v>-3.5999999999999997E-2</v>
      </c>
      <c r="E32" s="143">
        <v>-5.8999999999999997E-2</v>
      </c>
      <c r="F32" s="143">
        <v>-9.0999999999999998E-2</v>
      </c>
      <c r="G32" s="142">
        <v>0</v>
      </c>
    </row>
    <row r="35" spans="1:7" x14ac:dyDescent="0.25">
      <c r="A35" s="6" t="s">
        <v>101</v>
      </c>
    </row>
    <row r="36" spans="1:7" x14ac:dyDescent="0.25">
      <c r="A36" s="670" t="s">
        <v>359</v>
      </c>
      <c r="B36" s="671"/>
      <c r="C36" s="671"/>
      <c r="D36" s="671"/>
      <c r="E36" s="671"/>
      <c r="F36" s="671"/>
      <c r="G36" s="672"/>
    </row>
    <row r="37" spans="1:7" x14ac:dyDescent="0.25">
      <c r="A37" s="673"/>
      <c r="B37" s="674"/>
      <c r="C37" s="674"/>
      <c r="D37" s="674"/>
      <c r="E37" s="674"/>
      <c r="F37" s="674"/>
      <c r="G37" s="675"/>
    </row>
    <row r="38" spans="1:7" x14ac:dyDescent="0.25">
      <c r="A38" s="673"/>
      <c r="B38" s="674"/>
      <c r="C38" s="674"/>
      <c r="D38" s="674"/>
      <c r="E38" s="674"/>
      <c r="F38" s="674"/>
      <c r="G38" s="675"/>
    </row>
    <row r="39" spans="1:7" x14ac:dyDescent="0.25">
      <c r="A39" s="673"/>
      <c r="B39" s="674"/>
      <c r="C39" s="674"/>
      <c r="D39" s="674"/>
      <c r="E39" s="674"/>
      <c r="F39" s="674"/>
      <c r="G39" s="675"/>
    </row>
    <row r="40" spans="1:7" x14ac:dyDescent="0.25">
      <c r="A40" s="676"/>
      <c r="B40" s="677"/>
      <c r="C40" s="677"/>
      <c r="D40" s="677"/>
      <c r="E40" s="677"/>
      <c r="F40" s="677"/>
      <c r="G40" s="678"/>
    </row>
  </sheetData>
  <sheetProtection insertColumns="0" insertRows="0"/>
  <mergeCells count="4">
    <mergeCell ref="A36:G40"/>
    <mergeCell ref="A1:G1"/>
    <mergeCell ref="A3:G3"/>
    <mergeCell ref="A2:G2"/>
  </mergeCells>
  <pageMargins left="0.75" right="0.62" top="0.5" bottom="0.53" header="0.5" footer="0.5"/>
  <pageSetup scale="99" orientation="portrait" r:id="rId1"/>
  <headerFooter alignWithMargins="0">
    <oddFooter>&amp;L&amp;"Garamond,Regular"Revised October 2018&amp;C&amp;"Garamond,Regular"8</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CD93824022FF14F9EDDE7237F17886C" ma:contentTypeVersion="12" ma:contentTypeDescription="Create a new document." ma:contentTypeScope="" ma:versionID="40d4e63758ecd231012874338910dae5">
  <xsd:schema xmlns:xsd="http://www.w3.org/2001/XMLSchema" xmlns:xs="http://www.w3.org/2001/XMLSchema" xmlns:p="http://schemas.microsoft.com/office/2006/metadata/properties" xmlns:ns2="9acecbaf-a692-414c-9ca1-d614cc73ef4a" xmlns:ns3="ff73bcd3-696f-4b79-b801-8856dc34d793" targetNamespace="http://schemas.microsoft.com/office/2006/metadata/properties" ma:root="true" ma:fieldsID="ccd1b06b6ed21d63ace3245dcd1c3f5d" ns2:_="" ns3:_="">
    <xsd:import namespace="9acecbaf-a692-414c-9ca1-d614cc73ef4a"/>
    <xsd:import namespace="ff73bcd3-696f-4b79-b801-8856dc34d79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cecbaf-a692-414c-9ca1-d614cc73ef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73bcd3-696f-4b79-b801-8856dc34d79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51AC7E-166E-40ED-A966-E02FEA213CD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B05F617-4D28-4A0E-8D43-7D5C612B7731}">
  <ds:schemaRefs>
    <ds:schemaRef ds:uri="http://schemas.microsoft.com/sharepoint/v3/contenttype/forms"/>
  </ds:schemaRefs>
</ds:datastoreItem>
</file>

<file path=customXml/itemProps3.xml><?xml version="1.0" encoding="utf-8"?>
<ds:datastoreItem xmlns:ds="http://schemas.openxmlformats.org/officeDocument/2006/customXml" ds:itemID="{6CC58CA0-5830-4FBB-AB14-8FBB0B31EF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acecbaf-a692-414c-9ca1-d614cc73ef4a"/>
    <ds:schemaRef ds:uri="ff73bcd3-696f-4b79-b801-8856dc34d7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vt:i4>
      </vt:variant>
    </vt:vector>
  </HeadingPairs>
  <TitlesOfParts>
    <vt:vector size="27" baseType="lpstr">
      <vt:lpstr>Instructions</vt:lpstr>
      <vt:lpstr>Gen Info</vt:lpstr>
      <vt:lpstr>Stds 1,2,3</vt:lpstr>
      <vt:lpstr>Std 3-Locations &amp; Modalities</vt:lpstr>
      <vt:lpstr>Std 4-Summary Degree Seeking</vt:lpstr>
      <vt:lpstr>Std 4- Summary Other Students</vt:lpstr>
      <vt:lpstr>Std4-Enroll, Cr Hours, Info Lit</vt:lpstr>
      <vt:lpstr>Std 5-Admissions</vt:lpstr>
      <vt:lpstr>Std 5-Enrollment</vt:lpstr>
      <vt:lpstr>Std 5-Fin Aid, Debt</vt:lpstr>
      <vt:lpstr>Std 6-Faculty Acad Stf by Cat</vt:lpstr>
      <vt:lpstr>Std 6-Appts., Departures</vt:lpstr>
      <vt:lpstr>Std 7-Human Resources</vt:lpstr>
      <vt:lpstr>Std 7-Revenues&amp;Expenses</vt:lpstr>
      <vt:lpstr>Std 7-Financial Position</vt:lpstr>
      <vt:lpstr>Std 7-Debt</vt:lpstr>
      <vt:lpstr>Std 7-Supplemental Fin Data</vt:lpstr>
      <vt:lpstr>Std 7a-Liquidity</vt:lpstr>
      <vt:lpstr>Std 8-Ret&amp;Grad UG</vt:lpstr>
      <vt:lpstr>Std 8- Prog Rates&amp;Oth Meas</vt:lpstr>
      <vt:lpstr>Std 8-Rates</vt:lpstr>
      <vt:lpstr>Std 8-Ret&amp;Grad- GR DE OCP</vt:lpstr>
      <vt:lpstr>Std 9.1-Integrity</vt:lpstr>
      <vt:lpstr>Std 9.2-Transparency</vt:lpstr>
      <vt:lpstr>Std 9.3-Public Disclosure</vt:lpstr>
      <vt:lpstr>'Std 8- Prog Rates&amp;Oth Meas'!Print_Area</vt:lpstr>
      <vt:lpstr>'Std 8-Rates'!Print_Area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Kristen Miller</cp:lastModifiedBy>
  <cp:revision/>
  <dcterms:created xsi:type="dcterms:W3CDTF">2023-01-20T19:43:27Z</dcterms:created>
  <dcterms:modified xsi:type="dcterms:W3CDTF">2023-08-09T12:22:18Z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0x0101003CD93824022FF14F9EDDE7237F17886C</vt:lpwstr>
  </property>
</Properties>
</file>